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905" activeTab="2"/>
  </bookViews>
  <sheets>
    <sheet name="1-6" sheetId="1" r:id="rId1"/>
    <sheet name="6-12" sheetId="2" r:id="rId2"/>
    <sheet name="kWh и цена" sheetId="3" r:id="rId3"/>
  </sheets>
  <calcPr calcId="145621"/>
</workbook>
</file>

<file path=xl/calcChain.xml><?xml version="1.0" encoding="utf-8"?>
<calcChain xmlns="http://schemas.openxmlformats.org/spreadsheetml/2006/main">
  <c r="O180" i="3" l="1"/>
  <c r="N180" i="3"/>
  <c r="M180" i="3"/>
  <c r="C180" i="3" l="1"/>
  <c r="E180" i="3"/>
  <c r="D180" i="3"/>
  <c r="C37" i="3" l="1"/>
  <c r="M37" i="3" s="1"/>
  <c r="C53" i="3"/>
  <c r="M53" i="3" s="1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4" i="2"/>
  <c r="X55" i="2"/>
  <c r="X56" i="2"/>
  <c r="X57" i="2"/>
  <c r="X58" i="2"/>
  <c r="X59" i="2"/>
  <c r="X60" i="2"/>
  <c r="X61" i="2"/>
  <c r="X62" i="2"/>
  <c r="X63" i="2"/>
  <c r="X64" i="2"/>
  <c r="X66" i="2"/>
  <c r="X67" i="2"/>
  <c r="X68" i="2"/>
  <c r="X69" i="2"/>
  <c r="X70" i="2"/>
  <c r="X71" i="2"/>
  <c r="X72" i="2"/>
  <c r="X73" i="2"/>
  <c r="X74" i="2"/>
  <c r="X75" i="2"/>
  <c r="X76" i="2"/>
  <c r="X77" i="2"/>
  <c r="X79" i="2"/>
  <c r="X80" i="2"/>
  <c r="X81" i="2"/>
  <c r="X82" i="2"/>
  <c r="X83" i="2"/>
  <c r="X84" i="2"/>
  <c r="X85" i="2"/>
  <c r="X86" i="2"/>
  <c r="X88" i="2"/>
  <c r="X89" i="2"/>
  <c r="X90" i="2"/>
  <c r="X91" i="2"/>
  <c r="X92" i="2"/>
  <c r="X93" i="2"/>
  <c r="X94" i="2"/>
  <c r="X95" i="2"/>
  <c r="X96" i="2"/>
  <c r="X97" i="2"/>
  <c r="X98" i="2"/>
  <c r="X101" i="2"/>
  <c r="X103" i="2"/>
  <c r="X104" i="2"/>
  <c r="X106" i="2"/>
  <c r="X107" i="2"/>
  <c r="X108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70" i="2"/>
  <c r="X171" i="2"/>
  <c r="X172" i="2"/>
  <c r="X173" i="2"/>
  <c r="X174" i="2"/>
  <c r="X175" i="2"/>
  <c r="X176" i="2"/>
  <c r="X177" i="2"/>
  <c r="X178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4" i="2"/>
  <c r="W55" i="2"/>
  <c r="W56" i="2"/>
  <c r="W57" i="2"/>
  <c r="W58" i="2"/>
  <c r="W59" i="2"/>
  <c r="W60" i="2"/>
  <c r="W61" i="2"/>
  <c r="W62" i="2"/>
  <c r="W63" i="2"/>
  <c r="W64" i="2"/>
  <c r="W66" i="2"/>
  <c r="W67" i="2"/>
  <c r="W68" i="2"/>
  <c r="W69" i="2"/>
  <c r="W70" i="2"/>
  <c r="W71" i="2"/>
  <c r="W72" i="2"/>
  <c r="W73" i="2"/>
  <c r="W74" i="2"/>
  <c r="W75" i="2"/>
  <c r="W76" i="2"/>
  <c r="W77" i="2"/>
  <c r="W79" i="2"/>
  <c r="W80" i="2"/>
  <c r="W81" i="2"/>
  <c r="W82" i="2"/>
  <c r="W83" i="2"/>
  <c r="W84" i="2"/>
  <c r="W85" i="2"/>
  <c r="W86" i="2"/>
  <c r="W88" i="2"/>
  <c r="W89" i="2"/>
  <c r="W90" i="2"/>
  <c r="W91" i="2"/>
  <c r="W92" i="2"/>
  <c r="W93" i="2"/>
  <c r="W94" i="2"/>
  <c r="W95" i="2"/>
  <c r="W96" i="2"/>
  <c r="W97" i="2"/>
  <c r="W98" i="2"/>
  <c r="W101" i="2"/>
  <c r="W103" i="2"/>
  <c r="W104" i="2"/>
  <c r="W106" i="2"/>
  <c r="W107" i="2"/>
  <c r="W108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70" i="2"/>
  <c r="W171" i="2"/>
  <c r="W172" i="2"/>
  <c r="W173" i="2"/>
  <c r="D174" i="3" s="1"/>
  <c r="N174" i="3" s="1"/>
  <c r="W174" i="2"/>
  <c r="W175" i="2"/>
  <c r="W176" i="2"/>
  <c r="W177" i="2"/>
  <c r="D178" i="3" s="1"/>
  <c r="N178" i="3" s="1"/>
  <c r="W178" i="2"/>
  <c r="V4" i="2"/>
  <c r="V5" i="2"/>
  <c r="V6" i="2"/>
  <c r="C7" i="3" s="1"/>
  <c r="M7" i="3" s="1"/>
  <c r="V7" i="2"/>
  <c r="V8" i="2"/>
  <c r="V9" i="2"/>
  <c r="V10" i="2"/>
  <c r="C11" i="3" s="1"/>
  <c r="M11" i="3" s="1"/>
  <c r="V11" i="2"/>
  <c r="V12" i="2"/>
  <c r="V13" i="2"/>
  <c r="V14" i="2"/>
  <c r="C15" i="3" s="1"/>
  <c r="M15" i="3" s="1"/>
  <c r="V15" i="2"/>
  <c r="V16" i="2"/>
  <c r="V17" i="2"/>
  <c r="V18" i="2"/>
  <c r="C19" i="3" s="1"/>
  <c r="M19" i="3" s="1"/>
  <c r="V19" i="2"/>
  <c r="V20" i="2"/>
  <c r="V21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4" i="2"/>
  <c r="V55" i="2"/>
  <c r="V56" i="2"/>
  <c r="C57" i="3" s="1"/>
  <c r="M57" i="3" s="1"/>
  <c r="V57" i="2"/>
  <c r="V58" i="2"/>
  <c r="V59" i="2"/>
  <c r="V60" i="2"/>
  <c r="C61" i="3" s="1"/>
  <c r="M61" i="3" s="1"/>
  <c r="V61" i="2"/>
  <c r="V62" i="2"/>
  <c r="V63" i="2"/>
  <c r="V64" i="2"/>
  <c r="C65" i="3" s="1"/>
  <c r="M65" i="3" s="1"/>
  <c r="V66" i="2"/>
  <c r="V67" i="2"/>
  <c r="V68" i="2"/>
  <c r="V69" i="2"/>
  <c r="C70" i="3" s="1"/>
  <c r="M70" i="3" s="1"/>
  <c r="V70" i="2"/>
  <c r="V71" i="2"/>
  <c r="V72" i="2"/>
  <c r="V73" i="2"/>
  <c r="C74" i="3" s="1"/>
  <c r="M74" i="3" s="1"/>
  <c r="V74" i="2"/>
  <c r="V75" i="2"/>
  <c r="V76" i="2"/>
  <c r="V77" i="2"/>
  <c r="C78" i="3" s="1"/>
  <c r="M78" i="3" s="1"/>
  <c r="V79" i="2"/>
  <c r="V80" i="2"/>
  <c r="V81" i="2"/>
  <c r="V82" i="2"/>
  <c r="C83" i="3" s="1"/>
  <c r="M83" i="3" s="1"/>
  <c r="V83" i="2"/>
  <c r="V84" i="2"/>
  <c r="V85" i="2"/>
  <c r="V86" i="2"/>
  <c r="C87" i="3" s="1"/>
  <c r="M87" i="3" s="1"/>
  <c r="V88" i="2"/>
  <c r="V89" i="2"/>
  <c r="V90" i="2"/>
  <c r="V91" i="2"/>
  <c r="C92" i="3" s="1"/>
  <c r="M92" i="3" s="1"/>
  <c r="V92" i="2"/>
  <c r="V93" i="2"/>
  <c r="V94" i="2"/>
  <c r="V95" i="2"/>
  <c r="C96" i="3" s="1"/>
  <c r="M96" i="3" s="1"/>
  <c r="V96" i="2"/>
  <c r="V97" i="2"/>
  <c r="V98" i="2"/>
  <c r="V101" i="2"/>
  <c r="C102" i="3" s="1"/>
  <c r="M102" i="3" s="1"/>
  <c r="V103" i="2"/>
  <c r="V104" i="2"/>
  <c r="V106" i="2"/>
  <c r="V107" i="2"/>
  <c r="V108" i="2"/>
  <c r="V110" i="2"/>
  <c r="V111" i="2"/>
  <c r="V112" i="2"/>
  <c r="C113" i="3" s="1"/>
  <c r="M113" i="3" s="1"/>
  <c r="V113" i="2"/>
  <c r="V114" i="2"/>
  <c r="V115" i="2"/>
  <c r="V116" i="2"/>
  <c r="C117" i="3" s="1"/>
  <c r="M117" i="3" s="1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70" i="2"/>
  <c r="V171" i="2"/>
  <c r="V172" i="2"/>
  <c r="V173" i="2"/>
  <c r="C174" i="3" s="1"/>
  <c r="M174" i="3" s="1"/>
  <c r="V174" i="2"/>
  <c r="V175" i="2"/>
  <c r="V176" i="2"/>
  <c r="V177" i="2"/>
  <c r="C178" i="3" s="1"/>
  <c r="M178" i="3" s="1"/>
  <c r="V178" i="2"/>
  <c r="X3" i="2"/>
  <c r="W3" i="2"/>
  <c r="D4" i="3" s="1"/>
  <c r="N4" i="3" s="1"/>
  <c r="V3" i="2"/>
  <c r="C4" i="3" s="1"/>
  <c r="M4" i="3" s="1"/>
  <c r="U169" i="2"/>
  <c r="T169" i="2"/>
  <c r="S169" i="2"/>
  <c r="U109" i="2"/>
  <c r="T109" i="2"/>
  <c r="S109" i="2"/>
  <c r="T105" i="2"/>
  <c r="S105" i="2"/>
  <c r="U102" i="2"/>
  <c r="T102" i="2"/>
  <c r="S102" i="2"/>
  <c r="U100" i="2"/>
  <c r="T100" i="2"/>
  <c r="S100" i="2"/>
  <c r="U99" i="2"/>
  <c r="T99" i="2"/>
  <c r="S99" i="2"/>
  <c r="U87" i="2"/>
  <c r="T87" i="2"/>
  <c r="S87" i="2"/>
  <c r="U78" i="2"/>
  <c r="T78" i="2"/>
  <c r="S78" i="2"/>
  <c r="U65" i="2"/>
  <c r="T65" i="2"/>
  <c r="S65" i="2"/>
  <c r="U53" i="2"/>
  <c r="T53" i="2"/>
  <c r="S53" i="2"/>
  <c r="U22" i="2"/>
  <c r="T22" i="2"/>
  <c r="S22" i="2"/>
  <c r="O169" i="2"/>
  <c r="N169" i="2"/>
  <c r="M169" i="2"/>
  <c r="O109" i="2"/>
  <c r="N109" i="2"/>
  <c r="M109" i="2"/>
  <c r="N105" i="2"/>
  <c r="M105" i="2"/>
  <c r="O102" i="2"/>
  <c r="N102" i="2"/>
  <c r="M102" i="2"/>
  <c r="O100" i="2"/>
  <c r="N100" i="2"/>
  <c r="M100" i="2"/>
  <c r="O99" i="2"/>
  <c r="N99" i="2"/>
  <c r="M99" i="2"/>
  <c r="O87" i="2"/>
  <c r="N87" i="2"/>
  <c r="M87" i="2"/>
  <c r="O78" i="2"/>
  <c r="N78" i="2"/>
  <c r="M78" i="2"/>
  <c r="O65" i="2"/>
  <c r="N65" i="2"/>
  <c r="M65" i="2"/>
  <c r="O53" i="2"/>
  <c r="N53" i="2"/>
  <c r="M53" i="2"/>
  <c r="O22" i="2"/>
  <c r="N22" i="2"/>
  <c r="M22" i="2"/>
  <c r="L169" i="2"/>
  <c r="K169" i="2"/>
  <c r="J169" i="2"/>
  <c r="I169" i="2"/>
  <c r="H169" i="2"/>
  <c r="G169" i="2"/>
  <c r="F169" i="2"/>
  <c r="X169" i="2" s="1"/>
  <c r="E169" i="2"/>
  <c r="D169" i="2"/>
  <c r="L109" i="2"/>
  <c r="K109" i="2"/>
  <c r="J109" i="2"/>
  <c r="I109" i="2"/>
  <c r="H109" i="2"/>
  <c r="G109" i="2"/>
  <c r="V109" i="2" s="1"/>
  <c r="F109" i="2"/>
  <c r="E109" i="2"/>
  <c r="K105" i="2"/>
  <c r="J105" i="2"/>
  <c r="H105" i="2"/>
  <c r="G105" i="2"/>
  <c r="F105" i="2"/>
  <c r="X105" i="2" s="1"/>
  <c r="E105" i="2"/>
  <c r="W105" i="2" s="1"/>
  <c r="D105" i="2"/>
  <c r="L102" i="2"/>
  <c r="K102" i="2"/>
  <c r="J102" i="2"/>
  <c r="I102" i="2"/>
  <c r="H102" i="2"/>
  <c r="G102" i="2"/>
  <c r="F102" i="2"/>
  <c r="X102" i="2" s="1"/>
  <c r="E102" i="2"/>
  <c r="D102" i="2"/>
  <c r="L100" i="2"/>
  <c r="K100" i="2"/>
  <c r="J100" i="2"/>
  <c r="I100" i="2"/>
  <c r="H100" i="2"/>
  <c r="G100" i="2"/>
  <c r="F100" i="2"/>
  <c r="E100" i="2"/>
  <c r="D100" i="2"/>
  <c r="L99" i="2"/>
  <c r="K99" i="2"/>
  <c r="J99" i="2"/>
  <c r="I99" i="2"/>
  <c r="H99" i="2"/>
  <c r="G99" i="2"/>
  <c r="F99" i="2"/>
  <c r="E99" i="2"/>
  <c r="D99" i="2"/>
  <c r="L87" i="2"/>
  <c r="K87" i="2"/>
  <c r="J87" i="2"/>
  <c r="I87" i="2"/>
  <c r="H87" i="2"/>
  <c r="G87" i="2"/>
  <c r="F87" i="2"/>
  <c r="E87" i="2"/>
  <c r="W87" i="2" s="1"/>
  <c r="D87" i="2"/>
  <c r="L78" i="2"/>
  <c r="K78" i="2"/>
  <c r="J78" i="2"/>
  <c r="I78" i="2"/>
  <c r="H78" i="2"/>
  <c r="G78" i="2"/>
  <c r="F78" i="2"/>
  <c r="X78" i="2" s="1"/>
  <c r="E78" i="2"/>
  <c r="D78" i="2"/>
  <c r="L65" i="2"/>
  <c r="K65" i="2"/>
  <c r="J65" i="2"/>
  <c r="I65" i="2"/>
  <c r="H65" i="2"/>
  <c r="G65" i="2"/>
  <c r="F65" i="2"/>
  <c r="E65" i="2"/>
  <c r="D65" i="2"/>
  <c r="L53" i="2"/>
  <c r="K53" i="2"/>
  <c r="J53" i="2"/>
  <c r="I53" i="2"/>
  <c r="H53" i="2"/>
  <c r="G53" i="2"/>
  <c r="F53" i="2"/>
  <c r="E53" i="2"/>
  <c r="D53" i="2"/>
  <c r="V53" i="2" s="1"/>
  <c r="L22" i="2"/>
  <c r="K22" i="2"/>
  <c r="J22" i="2"/>
  <c r="I22" i="2"/>
  <c r="H22" i="2"/>
  <c r="G22" i="2"/>
  <c r="F22" i="2"/>
  <c r="E22" i="2"/>
  <c r="W22" i="2" s="1"/>
  <c r="D22" i="2"/>
  <c r="X4" i="1"/>
  <c r="E5" i="3" s="1"/>
  <c r="O5" i="3" s="1"/>
  <c r="X5" i="1"/>
  <c r="X6" i="1"/>
  <c r="X7" i="1"/>
  <c r="X8" i="1"/>
  <c r="E9" i="3" s="1"/>
  <c r="O9" i="3" s="1"/>
  <c r="X9" i="1"/>
  <c r="X10" i="1"/>
  <c r="X11" i="1"/>
  <c r="X12" i="1"/>
  <c r="X13" i="1"/>
  <c r="X14" i="1"/>
  <c r="X15" i="1"/>
  <c r="E16" i="3" s="1"/>
  <c r="O16" i="3" s="1"/>
  <c r="X16" i="1"/>
  <c r="X17" i="1"/>
  <c r="X18" i="1"/>
  <c r="X19" i="1"/>
  <c r="X20" i="1"/>
  <c r="X21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E52" i="3" s="1"/>
  <c r="O52" i="3" s="1"/>
  <c r="X52" i="1"/>
  <c r="X54" i="1"/>
  <c r="X55" i="1"/>
  <c r="X56" i="1"/>
  <c r="X57" i="1"/>
  <c r="X58" i="1"/>
  <c r="X59" i="1"/>
  <c r="X60" i="1"/>
  <c r="X61" i="1"/>
  <c r="X62" i="1"/>
  <c r="X63" i="1"/>
  <c r="X64" i="1"/>
  <c r="X66" i="1"/>
  <c r="X67" i="1"/>
  <c r="E68" i="3" s="1"/>
  <c r="O68" i="3" s="1"/>
  <c r="X68" i="1"/>
  <c r="X69" i="1"/>
  <c r="X70" i="1"/>
  <c r="X71" i="1"/>
  <c r="X72" i="1"/>
  <c r="X73" i="1"/>
  <c r="X74" i="1"/>
  <c r="X75" i="1"/>
  <c r="X76" i="1"/>
  <c r="X77" i="1"/>
  <c r="X79" i="1"/>
  <c r="X80" i="1"/>
  <c r="E81" i="3" s="1"/>
  <c r="O81" i="3" s="1"/>
  <c r="X81" i="1"/>
  <c r="X82" i="1"/>
  <c r="X83" i="1"/>
  <c r="X84" i="1"/>
  <c r="X85" i="1"/>
  <c r="X86" i="1"/>
  <c r="X88" i="1"/>
  <c r="X89" i="1"/>
  <c r="X90" i="1"/>
  <c r="X91" i="1"/>
  <c r="X92" i="1"/>
  <c r="X93" i="1"/>
  <c r="X94" i="1"/>
  <c r="X95" i="1"/>
  <c r="X96" i="1"/>
  <c r="X97" i="1"/>
  <c r="X98" i="1"/>
  <c r="X101" i="1"/>
  <c r="X103" i="1"/>
  <c r="X104" i="1"/>
  <c r="X106" i="1"/>
  <c r="X107" i="1"/>
  <c r="X108" i="1"/>
  <c r="X110" i="1"/>
  <c r="X111" i="1"/>
  <c r="X112" i="1"/>
  <c r="X113" i="1"/>
  <c r="X114" i="1"/>
  <c r="X115" i="1"/>
  <c r="E116" i="3" s="1"/>
  <c r="O116" i="3" s="1"/>
  <c r="X116" i="1"/>
  <c r="E117" i="3" s="1"/>
  <c r="O117" i="3" s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E140" i="3" s="1"/>
  <c r="O140" i="3" s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E160" i="3" s="1"/>
  <c r="O160" i="3" s="1"/>
  <c r="X160" i="1"/>
  <c r="X161" i="1"/>
  <c r="X162" i="1"/>
  <c r="X163" i="1"/>
  <c r="X164" i="1"/>
  <c r="X165" i="1"/>
  <c r="X166" i="1"/>
  <c r="X167" i="1"/>
  <c r="X168" i="1"/>
  <c r="X170" i="1"/>
  <c r="X171" i="1"/>
  <c r="X172" i="1"/>
  <c r="X173" i="1"/>
  <c r="X174" i="1"/>
  <c r="X175" i="1"/>
  <c r="E176" i="3" s="1"/>
  <c r="O176" i="3" s="1"/>
  <c r="X176" i="1"/>
  <c r="X177" i="1"/>
  <c r="X178" i="1"/>
  <c r="W4" i="1"/>
  <c r="D5" i="3" s="1"/>
  <c r="N5" i="3" s="1"/>
  <c r="W5" i="1"/>
  <c r="W6" i="1"/>
  <c r="W7" i="1"/>
  <c r="W8" i="1"/>
  <c r="W9" i="1"/>
  <c r="W10" i="1"/>
  <c r="W11" i="1"/>
  <c r="W12" i="1"/>
  <c r="D13" i="3" s="1"/>
  <c r="N13" i="3" s="1"/>
  <c r="W13" i="1"/>
  <c r="W14" i="1"/>
  <c r="W15" i="1"/>
  <c r="W16" i="1"/>
  <c r="W17" i="1"/>
  <c r="W18" i="1"/>
  <c r="W19" i="1"/>
  <c r="W20" i="1"/>
  <c r="W21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4" i="1"/>
  <c r="W55" i="1"/>
  <c r="W56" i="1"/>
  <c r="W57" i="1"/>
  <c r="W58" i="1"/>
  <c r="W59" i="1"/>
  <c r="W60" i="1"/>
  <c r="W61" i="1"/>
  <c r="W62" i="1"/>
  <c r="D63" i="3" s="1"/>
  <c r="N63" i="3" s="1"/>
  <c r="W63" i="1"/>
  <c r="W64" i="1"/>
  <c r="W66" i="1"/>
  <c r="W67" i="1"/>
  <c r="W68" i="1"/>
  <c r="W69" i="1"/>
  <c r="W70" i="1"/>
  <c r="W71" i="1"/>
  <c r="W72" i="1"/>
  <c r="W73" i="1"/>
  <c r="W74" i="1"/>
  <c r="W75" i="1"/>
  <c r="W76" i="1"/>
  <c r="D77" i="3" s="1"/>
  <c r="N77" i="3" s="1"/>
  <c r="W77" i="1"/>
  <c r="W79" i="1"/>
  <c r="W80" i="1"/>
  <c r="W81" i="1"/>
  <c r="W82" i="1"/>
  <c r="W83" i="1"/>
  <c r="W84" i="1"/>
  <c r="D85" i="3" s="1"/>
  <c r="N85" i="3" s="1"/>
  <c r="W85" i="1"/>
  <c r="W86" i="1"/>
  <c r="W88" i="1"/>
  <c r="W89" i="1"/>
  <c r="W90" i="1"/>
  <c r="W91" i="1"/>
  <c r="W92" i="1"/>
  <c r="W93" i="1"/>
  <c r="W94" i="1"/>
  <c r="W95" i="1"/>
  <c r="W96" i="1"/>
  <c r="W97" i="1"/>
  <c r="W98" i="1"/>
  <c r="W99" i="1"/>
  <c r="W101" i="1"/>
  <c r="W103" i="1"/>
  <c r="W104" i="1"/>
  <c r="W106" i="1"/>
  <c r="W107" i="1"/>
  <c r="W108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D141" i="3" s="1"/>
  <c r="N141" i="3" s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D162" i="3" s="1"/>
  <c r="N162" i="3" s="1"/>
  <c r="W162" i="1"/>
  <c r="W163" i="1"/>
  <c r="W164" i="1"/>
  <c r="W165" i="1"/>
  <c r="W166" i="1"/>
  <c r="W167" i="1"/>
  <c r="W168" i="1"/>
  <c r="W170" i="1"/>
  <c r="W171" i="1"/>
  <c r="W172" i="1"/>
  <c r="W173" i="1"/>
  <c r="W174" i="1"/>
  <c r="W175" i="1"/>
  <c r="W176" i="1"/>
  <c r="W177" i="1"/>
  <c r="W17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3" i="1"/>
  <c r="V24" i="1"/>
  <c r="V25" i="1"/>
  <c r="V26" i="1"/>
  <c r="V27" i="1"/>
  <c r="V28" i="1"/>
  <c r="V29" i="1"/>
  <c r="V30" i="1"/>
  <c r="V31" i="1"/>
  <c r="V32" i="1"/>
  <c r="C33" i="3" s="1"/>
  <c r="M33" i="3" s="1"/>
  <c r="V33" i="1"/>
  <c r="V34" i="1"/>
  <c r="V35" i="1"/>
  <c r="V36" i="1"/>
  <c r="V37" i="1"/>
  <c r="V38" i="1"/>
  <c r="V39" i="1"/>
  <c r="V40" i="1"/>
  <c r="V41" i="1"/>
  <c r="V42" i="1"/>
  <c r="V43" i="1"/>
  <c r="V44" i="1"/>
  <c r="C45" i="3" s="1"/>
  <c r="M45" i="3" s="1"/>
  <c r="V45" i="1"/>
  <c r="V46" i="1"/>
  <c r="V47" i="1"/>
  <c r="V48" i="1"/>
  <c r="C49" i="3" s="1"/>
  <c r="M49" i="3" s="1"/>
  <c r="V49" i="1"/>
  <c r="V50" i="1"/>
  <c r="V51" i="1"/>
  <c r="V52" i="1"/>
  <c r="V54" i="1"/>
  <c r="V55" i="1"/>
  <c r="V56" i="1"/>
  <c r="V57" i="1"/>
  <c r="V58" i="1"/>
  <c r="V59" i="1"/>
  <c r="V60" i="1"/>
  <c r="V61" i="1"/>
  <c r="V62" i="1"/>
  <c r="V63" i="1"/>
  <c r="V64" i="1"/>
  <c r="V66" i="1"/>
  <c r="V67" i="1"/>
  <c r="V68" i="1"/>
  <c r="V69" i="1"/>
  <c r="V70" i="1"/>
  <c r="V71" i="1"/>
  <c r="V72" i="1"/>
  <c r="V73" i="1"/>
  <c r="V74" i="1"/>
  <c r="V75" i="1"/>
  <c r="V76" i="1"/>
  <c r="V77" i="1"/>
  <c r="V79" i="1"/>
  <c r="V80" i="1"/>
  <c r="C81" i="3" s="1"/>
  <c r="M81" i="3" s="1"/>
  <c r="V81" i="1"/>
  <c r="V82" i="1"/>
  <c r="V83" i="1"/>
  <c r="V84" i="1"/>
  <c r="C85" i="3" s="1"/>
  <c r="M85" i="3" s="1"/>
  <c r="V85" i="1"/>
  <c r="V86" i="1"/>
  <c r="V88" i="1"/>
  <c r="V89" i="1"/>
  <c r="V90" i="1"/>
  <c r="V91" i="1"/>
  <c r="V92" i="1"/>
  <c r="C93" i="3" s="1"/>
  <c r="M93" i="3" s="1"/>
  <c r="V93" i="1"/>
  <c r="V94" i="1"/>
  <c r="V95" i="1"/>
  <c r="V96" i="1"/>
  <c r="C97" i="3" s="1"/>
  <c r="M97" i="3" s="1"/>
  <c r="V97" i="1"/>
  <c r="V98" i="1"/>
  <c r="V101" i="1"/>
  <c r="V103" i="1"/>
  <c r="V104" i="1"/>
  <c r="C105" i="3" s="1"/>
  <c r="M105" i="3" s="1"/>
  <c r="V106" i="1"/>
  <c r="V107" i="1"/>
  <c r="V108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70" i="1"/>
  <c r="V171" i="1"/>
  <c r="C172" i="3" s="1"/>
  <c r="M172" i="3" s="1"/>
  <c r="V172" i="1"/>
  <c r="V173" i="1"/>
  <c r="V174" i="1"/>
  <c r="V175" i="1"/>
  <c r="V176" i="1"/>
  <c r="V177" i="1"/>
  <c r="V178" i="1"/>
  <c r="V4" i="1"/>
  <c r="V5" i="1"/>
  <c r="V6" i="1"/>
  <c r="V7" i="1"/>
  <c r="V8" i="1"/>
  <c r="X3" i="1"/>
  <c r="E4" i="3" s="1"/>
  <c r="O4" i="3" s="1"/>
  <c r="W3" i="1"/>
  <c r="V3" i="1"/>
  <c r="U169" i="1"/>
  <c r="T169" i="1"/>
  <c r="S169" i="1"/>
  <c r="U109" i="1"/>
  <c r="T109" i="1"/>
  <c r="S109" i="1"/>
  <c r="T105" i="1"/>
  <c r="S105" i="1"/>
  <c r="U102" i="1"/>
  <c r="X102" i="1" s="1"/>
  <c r="T102" i="1"/>
  <c r="S102" i="1"/>
  <c r="U100" i="1"/>
  <c r="T100" i="1"/>
  <c r="S100" i="1"/>
  <c r="U99" i="1"/>
  <c r="T99" i="1"/>
  <c r="S99" i="1"/>
  <c r="U87" i="1"/>
  <c r="X87" i="1" s="1"/>
  <c r="T87" i="1"/>
  <c r="S87" i="1"/>
  <c r="U78" i="1"/>
  <c r="T78" i="1"/>
  <c r="S78" i="1"/>
  <c r="U65" i="1"/>
  <c r="T65" i="1"/>
  <c r="S65" i="1"/>
  <c r="U53" i="1"/>
  <c r="T53" i="1"/>
  <c r="S53" i="1"/>
  <c r="U22" i="1"/>
  <c r="T22" i="1"/>
  <c r="S22" i="1"/>
  <c r="R102" i="1"/>
  <c r="Q102" i="1"/>
  <c r="P102" i="1"/>
  <c r="O102" i="1"/>
  <c r="N102" i="1"/>
  <c r="W102" i="1" s="1"/>
  <c r="M102" i="1"/>
  <c r="Q105" i="1"/>
  <c r="P105" i="1"/>
  <c r="V105" i="1" s="1"/>
  <c r="O105" i="1"/>
  <c r="X105" i="1" s="1"/>
  <c r="N105" i="1"/>
  <c r="M105" i="1"/>
  <c r="R53" i="1"/>
  <c r="Q53" i="1"/>
  <c r="P53" i="1"/>
  <c r="V53" i="1" s="1"/>
  <c r="O53" i="1"/>
  <c r="X53" i="1" s="1"/>
  <c r="N53" i="1"/>
  <c r="M53" i="1"/>
  <c r="R22" i="1"/>
  <c r="Q22" i="1"/>
  <c r="P22" i="1"/>
  <c r="O22" i="1"/>
  <c r="N22" i="1"/>
  <c r="W22" i="1" s="1"/>
  <c r="M22" i="1"/>
  <c r="R109" i="1"/>
  <c r="Q109" i="1"/>
  <c r="P109" i="1"/>
  <c r="V109" i="1" s="1"/>
  <c r="O109" i="1"/>
  <c r="N109" i="1"/>
  <c r="R100" i="1"/>
  <c r="Q100" i="1"/>
  <c r="P100" i="1"/>
  <c r="O100" i="1"/>
  <c r="X100" i="1" s="1"/>
  <c r="N100" i="1"/>
  <c r="M100" i="1"/>
  <c r="V100" i="1" s="1"/>
  <c r="R99" i="1"/>
  <c r="Q99" i="1"/>
  <c r="P99" i="1"/>
  <c r="O99" i="1"/>
  <c r="X99" i="1" s="1"/>
  <c r="N99" i="1"/>
  <c r="M99" i="1"/>
  <c r="V99" i="1" s="1"/>
  <c r="R87" i="1"/>
  <c r="Q87" i="1"/>
  <c r="W87" i="1" s="1"/>
  <c r="P87" i="1"/>
  <c r="O87" i="1"/>
  <c r="N87" i="1"/>
  <c r="M87" i="1"/>
  <c r="R78" i="1"/>
  <c r="Q78" i="1"/>
  <c r="P78" i="1"/>
  <c r="O78" i="1"/>
  <c r="X78" i="1" s="1"/>
  <c r="N78" i="1"/>
  <c r="M78" i="1"/>
  <c r="R65" i="1"/>
  <c r="Q65" i="1"/>
  <c r="P65" i="1"/>
  <c r="O65" i="1"/>
  <c r="X65" i="1" s="1"/>
  <c r="N65" i="1"/>
  <c r="M65" i="1"/>
  <c r="V65" i="1" s="1"/>
  <c r="R169" i="1"/>
  <c r="Q169" i="1"/>
  <c r="P169" i="1"/>
  <c r="O169" i="1"/>
  <c r="X169" i="1" s="1"/>
  <c r="N169" i="1"/>
  <c r="M169" i="1"/>
  <c r="C108" i="3" l="1"/>
  <c r="M108" i="3" s="1"/>
  <c r="V169" i="1"/>
  <c r="V78" i="1"/>
  <c r="W109" i="1"/>
  <c r="W53" i="1"/>
  <c r="W169" i="1"/>
  <c r="W78" i="1"/>
  <c r="V87" i="1"/>
  <c r="X109" i="1"/>
  <c r="V22" i="1"/>
  <c r="C166" i="3"/>
  <c r="M166" i="3" s="1"/>
  <c r="C162" i="3"/>
  <c r="M162" i="3" s="1"/>
  <c r="C158" i="3"/>
  <c r="M158" i="3" s="1"/>
  <c r="C154" i="3"/>
  <c r="M154" i="3" s="1"/>
  <c r="F154" i="3" s="1"/>
  <c r="C150" i="3"/>
  <c r="M150" i="3" s="1"/>
  <c r="C146" i="3"/>
  <c r="M146" i="3" s="1"/>
  <c r="C142" i="3"/>
  <c r="M142" i="3" s="1"/>
  <c r="C138" i="3"/>
  <c r="M138" i="3" s="1"/>
  <c r="C134" i="3"/>
  <c r="M134" i="3" s="1"/>
  <c r="C130" i="3"/>
  <c r="M130" i="3" s="1"/>
  <c r="C126" i="3"/>
  <c r="M126" i="3" s="1"/>
  <c r="C122" i="3"/>
  <c r="M122" i="3" s="1"/>
  <c r="C75" i="3"/>
  <c r="M75" i="3" s="1"/>
  <c r="C71" i="3"/>
  <c r="M71" i="3" s="1"/>
  <c r="F71" i="3" s="1"/>
  <c r="C67" i="3"/>
  <c r="M67" i="3" s="1"/>
  <c r="D118" i="3"/>
  <c r="N118" i="3" s="1"/>
  <c r="D114" i="3"/>
  <c r="N114" i="3" s="1"/>
  <c r="D62" i="3"/>
  <c r="N62" i="3" s="1"/>
  <c r="D58" i="3"/>
  <c r="N58" i="3" s="1"/>
  <c r="E118" i="3"/>
  <c r="O118" i="3" s="1"/>
  <c r="E114" i="3"/>
  <c r="O114" i="3" s="1"/>
  <c r="E75" i="3"/>
  <c r="O75" i="3" s="1"/>
  <c r="E71" i="3"/>
  <c r="O71" i="3" s="1"/>
  <c r="E67" i="3"/>
  <c r="O67" i="3" s="1"/>
  <c r="E62" i="3"/>
  <c r="O62" i="3" s="1"/>
  <c r="E58" i="3"/>
  <c r="O58" i="3" s="1"/>
  <c r="W100" i="1"/>
  <c r="C107" i="3"/>
  <c r="M107" i="3" s="1"/>
  <c r="C99" i="3"/>
  <c r="M99" i="3" s="1"/>
  <c r="C95" i="3"/>
  <c r="M95" i="3" s="1"/>
  <c r="C91" i="3"/>
  <c r="M91" i="3" s="1"/>
  <c r="C51" i="3"/>
  <c r="M51" i="3" s="1"/>
  <c r="C47" i="3"/>
  <c r="M47" i="3" s="1"/>
  <c r="C43" i="3"/>
  <c r="M43" i="3" s="1"/>
  <c r="C39" i="3"/>
  <c r="M39" i="3" s="1"/>
  <c r="C35" i="3"/>
  <c r="M35" i="3" s="1"/>
  <c r="C31" i="3"/>
  <c r="M31" i="3" s="1"/>
  <c r="C27" i="3"/>
  <c r="M27" i="3" s="1"/>
  <c r="C169" i="3"/>
  <c r="M169" i="3" s="1"/>
  <c r="C165" i="3"/>
  <c r="M165" i="3" s="1"/>
  <c r="C161" i="3"/>
  <c r="M161" i="3" s="1"/>
  <c r="C157" i="3"/>
  <c r="M157" i="3" s="1"/>
  <c r="C153" i="3"/>
  <c r="M153" i="3" s="1"/>
  <c r="C149" i="3"/>
  <c r="M149" i="3" s="1"/>
  <c r="C145" i="3"/>
  <c r="M145" i="3" s="1"/>
  <c r="C141" i="3"/>
  <c r="M141" i="3" s="1"/>
  <c r="C137" i="3"/>
  <c r="M137" i="3" s="1"/>
  <c r="C133" i="3"/>
  <c r="M133" i="3" s="1"/>
  <c r="C129" i="3"/>
  <c r="M129" i="3" s="1"/>
  <c r="C125" i="3"/>
  <c r="M125" i="3" s="1"/>
  <c r="C121" i="3"/>
  <c r="M121" i="3" s="1"/>
  <c r="C52" i="3"/>
  <c r="M52" i="3" s="1"/>
  <c r="F52" i="3" s="1"/>
  <c r="C48" i="3"/>
  <c r="M48" i="3" s="1"/>
  <c r="C44" i="3"/>
  <c r="M44" i="3" s="1"/>
  <c r="C40" i="3"/>
  <c r="M40" i="3" s="1"/>
  <c r="C36" i="3"/>
  <c r="M36" i="3" s="1"/>
  <c r="C32" i="3"/>
  <c r="M32" i="3" s="1"/>
  <c r="C28" i="3"/>
  <c r="M28" i="3" s="1"/>
  <c r="C24" i="3"/>
  <c r="M24" i="3" s="1"/>
  <c r="W105" i="1"/>
  <c r="D106" i="3" s="1"/>
  <c r="N106" i="3" s="1"/>
  <c r="V102" i="1"/>
  <c r="W65" i="1"/>
  <c r="X22" i="1"/>
  <c r="C179" i="3"/>
  <c r="M179" i="3" s="1"/>
  <c r="C175" i="3"/>
  <c r="M175" i="3" s="1"/>
  <c r="C171" i="3"/>
  <c r="M171" i="3" s="1"/>
  <c r="F171" i="3" s="1"/>
  <c r="C118" i="3"/>
  <c r="M118" i="3" s="1"/>
  <c r="C114" i="3"/>
  <c r="M114" i="3" s="1"/>
  <c r="C109" i="3"/>
  <c r="M109" i="3" s="1"/>
  <c r="C104" i="3"/>
  <c r="M104" i="3" s="1"/>
  <c r="C89" i="3"/>
  <c r="M89" i="3" s="1"/>
  <c r="C84" i="3"/>
  <c r="M84" i="3" s="1"/>
  <c r="C80" i="3"/>
  <c r="M80" i="3" s="1"/>
  <c r="C62" i="3"/>
  <c r="M62" i="3" s="1"/>
  <c r="C58" i="3"/>
  <c r="M58" i="3" s="1"/>
  <c r="C41" i="3"/>
  <c r="M41" i="3" s="1"/>
  <c r="C29" i="3"/>
  <c r="M29" i="3" s="1"/>
  <c r="C25" i="3"/>
  <c r="M25" i="3" s="1"/>
  <c r="C20" i="3"/>
  <c r="M20" i="3" s="1"/>
  <c r="C16" i="3"/>
  <c r="M16" i="3" s="1"/>
  <c r="C12" i="3"/>
  <c r="M12" i="3" s="1"/>
  <c r="C8" i="3"/>
  <c r="M8" i="3" s="1"/>
  <c r="D179" i="3"/>
  <c r="N179" i="3" s="1"/>
  <c r="D175" i="3"/>
  <c r="N175" i="3" s="1"/>
  <c r="F175" i="3" s="1"/>
  <c r="D171" i="3"/>
  <c r="N171" i="3" s="1"/>
  <c r="D166" i="3"/>
  <c r="N166" i="3" s="1"/>
  <c r="F166" i="3" s="1"/>
  <c r="D158" i="3"/>
  <c r="N158" i="3" s="1"/>
  <c r="D154" i="3"/>
  <c r="N154" i="3" s="1"/>
  <c r="D150" i="3"/>
  <c r="N150" i="3" s="1"/>
  <c r="D146" i="3"/>
  <c r="N146" i="3" s="1"/>
  <c r="F146" i="3" s="1"/>
  <c r="D142" i="3"/>
  <c r="N142" i="3" s="1"/>
  <c r="D138" i="3"/>
  <c r="N138" i="3" s="1"/>
  <c r="D134" i="3"/>
  <c r="N134" i="3" s="1"/>
  <c r="D130" i="3"/>
  <c r="N130" i="3" s="1"/>
  <c r="D126" i="3"/>
  <c r="N126" i="3" s="1"/>
  <c r="D122" i="3"/>
  <c r="N122" i="3" s="1"/>
  <c r="D109" i="3"/>
  <c r="N109" i="3" s="1"/>
  <c r="D104" i="3"/>
  <c r="N104" i="3" s="1"/>
  <c r="D97" i="3"/>
  <c r="N97" i="3" s="1"/>
  <c r="D93" i="3"/>
  <c r="N93" i="3" s="1"/>
  <c r="D89" i="3"/>
  <c r="N89" i="3" s="1"/>
  <c r="D84" i="3"/>
  <c r="N84" i="3" s="1"/>
  <c r="D80" i="3"/>
  <c r="N80" i="3" s="1"/>
  <c r="D75" i="3"/>
  <c r="N75" i="3" s="1"/>
  <c r="D71" i="3"/>
  <c r="N71" i="3" s="1"/>
  <c r="D67" i="3"/>
  <c r="N67" i="3" s="1"/>
  <c r="D53" i="3"/>
  <c r="N53" i="3" s="1"/>
  <c r="D49" i="3"/>
  <c r="N49" i="3" s="1"/>
  <c r="D45" i="3"/>
  <c r="N45" i="3" s="1"/>
  <c r="D41" i="3"/>
  <c r="N41" i="3" s="1"/>
  <c r="D37" i="3"/>
  <c r="N37" i="3" s="1"/>
  <c r="D33" i="3"/>
  <c r="N33" i="3" s="1"/>
  <c r="D29" i="3"/>
  <c r="N29" i="3" s="1"/>
  <c r="D25" i="3"/>
  <c r="N25" i="3" s="1"/>
  <c r="D20" i="3"/>
  <c r="N20" i="3" s="1"/>
  <c r="D16" i="3"/>
  <c r="N16" i="3" s="1"/>
  <c r="D12" i="3"/>
  <c r="N12" i="3" s="1"/>
  <c r="D8" i="3"/>
  <c r="N8" i="3" s="1"/>
  <c r="E179" i="3"/>
  <c r="O179" i="3" s="1"/>
  <c r="E175" i="3"/>
  <c r="O175" i="3" s="1"/>
  <c r="E171" i="3"/>
  <c r="O171" i="3" s="1"/>
  <c r="E166" i="3"/>
  <c r="O166" i="3" s="1"/>
  <c r="E162" i="3"/>
  <c r="O162" i="3" s="1"/>
  <c r="E158" i="3"/>
  <c r="O158" i="3" s="1"/>
  <c r="E154" i="3"/>
  <c r="O154" i="3" s="1"/>
  <c r="E150" i="3"/>
  <c r="O150" i="3" s="1"/>
  <c r="E146" i="3"/>
  <c r="O146" i="3" s="1"/>
  <c r="E142" i="3"/>
  <c r="O142" i="3" s="1"/>
  <c r="E138" i="3"/>
  <c r="O138" i="3" s="1"/>
  <c r="E134" i="3"/>
  <c r="O134" i="3" s="1"/>
  <c r="F134" i="3" s="1"/>
  <c r="E130" i="3"/>
  <c r="O130" i="3" s="1"/>
  <c r="E126" i="3"/>
  <c r="O126" i="3" s="1"/>
  <c r="F126" i="3" s="1"/>
  <c r="E122" i="3"/>
  <c r="O122" i="3" s="1"/>
  <c r="E109" i="3"/>
  <c r="O109" i="3" s="1"/>
  <c r="E104" i="3"/>
  <c r="O104" i="3" s="1"/>
  <c r="E97" i="3"/>
  <c r="O97" i="3" s="1"/>
  <c r="E93" i="3"/>
  <c r="O93" i="3" s="1"/>
  <c r="E89" i="3"/>
  <c r="O89" i="3" s="1"/>
  <c r="E84" i="3"/>
  <c r="O84" i="3" s="1"/>
  <c r="E80" i="3"/>
  <c r="O80" i="3" s="1"/>
  <c r="E53" i="3"/>
  <c r="O53" i="3" s="1"/>
  <c r="E49" i="3"/>
  <c r="O49" i="3" s="1"/>
  <c r="E45" i="3"/>
  <c r="O45" i="3" s="1"/>
  <c r="E41" i="3"/>
  <c r="O41" i="3" s="1"/>
  <c r="E37" i="3"/>
  <c r="O37" i="3" s="1"/>
  <c r="E33" i="3"/>
  <c r="O33" i="3" s="1"/>
  <c r="F33" i="3" s="1"/>
  <c r="E29" i="3"/>
  <c r="O29" i="3" s="1"/>
  <c r="F29" i="3" s="1"/>
  <c r="E25" i="3"/>
  <c r="O25" i="3" s="1"/>
  <c r="E20" i="3"/>
  <c r="O20" i="3" s="1"/>
  <c r="E12" i="3"/>
  <c r="O12" i="3" s="1"/>
  <c r="F12" i="3" s="1"/>
  <c r="E8" i="3"/>
  <c r="O8" i="3" s="1"/>
  <c r="D23" i="3"/>
  <c r="N23" i="3" s="1"/>
  <c r="C54" i="3"/>
  <c r="M54" i="3" s="1"/>
  <c r="E79" i="3"/>
  <c r="O79" i="3" s="1"/>
  <c r="D88" i="3"/>
  <c r="N88" i="3" s="1"/>
  <c r="E103" i="3"/>
  <c r="O103" i="3" s="1"/>
  <c r="C110" i="3"/>
  <c r="M110" i="3" s="1"/>
  <c r="E170" i="3"/>
  <c r="O170" i="3" s="1"/>
  <c r="C177" i="3"/>
  <c r="M177" i="3" s="1"/>
  <c r="C173" i="3"/>
  <c r="M173" i="3" s="1"/>
  <c r="C168" i="3"/>
  <c r="M168" i="3" s="1"/>
  <c r="F168" i="3" s="1"/>
  <c r="C164" i="3"/>
  <c r="M164" i="3" s="1"/>
  <c r="C160" i="3"/>
  <c r="M160" i="3" s="1"/>
  <c r="C156" i="3"/>
  <c r="M156" i="3" s="1"/>
  <c r="C152" i="3"/>
  <c r="M152" i="3" s="1"/>
  <c r="C148" i="3"/>
  <c r="M148" i="3" s="1"/>
  <c r="C144" i="3"/>
  <c r="M144" i="3" s="1"/>
  <c r="C140" i="3"/>
  <c r="M140" i="3" s="1"/>
  <c r="C136" i="3"/>
  <c r="M136" i="3" s="1"/>
  <c r="C132" i="3"/>
  <c r="M132" i="3" s="1"/>
  <c r="C128" i="3"/>
  <c r="M128" i="3" s="1"/>
  <c r="C124" i="3"/>
  <c r="M124" i="3" s="1"/>
  <c r="C120" i="3"/>
  <c r="M120" i="3" s="1"/>
  <c r="C116" i="3"/>
  <c r="M116" i="3" s="1"/>
  <c r="C112" i="3"/>
  <c r="M112" i="3" s="1"/>
  <c r="C86" i="3"/>
  <c r="M86" i="3" s="1"/>
  <c r="C82" i="3"/>
  <c r="M82" i="3" s="1"/>
  <c r="F82" i="3" s="1"/>
  <c r="C77" i="3"/>
  <c r="M77" i="3" s="1"/>
  <c r="C73" i="3"/>
  <c r="M73" i="3" s="1"/>
  <c r="C69" i="3"/>
  <c r="M69" i="3" s="1"/>
  <c r="C64" i="3"/>
  <c r="M64" i="3" s="1"/>
  <c r="C60" i="3"/>
  <c r="M60" i="3" s="1"/>
  <c r="C56" i="3"/>
  <c r="M56" i="3" s="1"/>
  <c r="C22" i="3"/>
  <c r="M22" i="3" s="1"/>
  <c r="C18" i="3"/>
  <c r="M18" i="3" s="1"/>
  <c r="C14" i="3"/>
  <c r="M14" i="3" s="1"/>
  <c r="C10" i="3"/>
  <c r="M10" i="3" s="1"/>
  <c r="E106" i="3"/>
  <c r="O106" i="3" s="1"/>
  <c r="C176" i="3"/>
  <c r="M176" i="3" s="1"/>
  <c r="F176" i="3" s="1"/>
  <c r="C167" i="3"/>
  <c r="M167" i="3" s="1"/>
  <c r="C163" i="3"/>
  <c r="M163" i="3" s="1"/>
  <c r="C159" i="3"/>
  <c r="M159" i="3" s="1"/>
  <c r="C155" i="3"/>
  <c r="M155" i="3" s="1"/>
  <c r="C151" i="3"/>
  <c r="M151" i="3" s="1"/>
  <c r="C147" i="3"/>
  <c r="M147" i="3" s="1"/>
  <c r="C143" i="3"/>
  <c r="M143" i="3" s="1"/>
  <c r="C139" i="3"/>
  <c r="M139" i="3" s="1"/>
  <c r="C135" i="3"/>
  <c r="M135" i="3" s="1"/>
  <c r="C131" i="3"/>
  <c r="M131" i="3" s="1"/>
  <c r="F131" i="3" s="1"/>
  <c r="C127" i="3"/>
  <c r="M127" i="3" s="1"/>
  <c r="C123" i="3"/>
  <c r="M123" i="3" s="1"/>
  <c r="C119" i="3"/>
  <c r="M119" i="3" s="1"/>
  <c r="C115" i="3"/>
  <c r="M115" i="3" s="1"/>
  <c r="C111" i="3"/>
  <c r="M111" i="3" s="1"/>
  <c r="C98" i="3"/>
  <c r="M98" i="3" s="1"/>
  <c r="F98" i="3" s="1"/>
  <c r="C94" i="3"/>
  <c r="M94" i="3" s="1"/>
  <c r="C90" i="3"/>
  <c r="M90" i="3" s="1"/>
  <c r="F90" i="3" s="1"/>
  <c r="C76" i="3"/>
  <c r="M76" i="3" s="1"/>
  <c r="C72" i="3"/>
  <c r="M72" i="3" s="1"/>
  <c r="C68" i="3"/>
  <c r="M68" i="3" s="1"/>
  <c r="C63" i="3"/>
  <c r="M63" i="3" s="1"/>
  <c r="F63" i="3" s="1"/>
  <c r="C59" i="3"/>
  <c r="M59" i="3" s="1"/>
  <c r="C55" i="3"/>
  <c r="M55" i="3" s="1"/>
  <c r="F55" i="3" s="1"/>
  <c r="C50" i="3"/>
  <c r="M50" i="3" s="1"/>
  <c r="C46" i="3"/>
  <c r="M46" i="3" s="1"/>
  <c r="C42" i="3"/>
  <c r="M42" i="3" s="1"/>
  <c r="C38" i="3"/>
  <c r="M38" i="3" s="1"/>
  <c r="F38" i="3" s="1"/>
  <c r="C34" i="3"/>
  <c r="M34" i="3" s="1"/>
  <c r="C30" i="3"/>
  <c r="M30" i="3" s="1"/>
  <c r="C26" i="3"/>
  <c r="M26" i="3" s="1"/>
  <c r="C21" i="3"/>
  <c r="M21" i="3" s="1"/>
  <c r="F21" i="3" s="1"/>
  <c r="C17" i="3"/>
  <c r="M17" i="3" s="1"/>
  <c r="C13" i="3"/>
  <c r="M13" i="3" s="1"/>
  <c r="C9" i="3"/>
  <c r="M9" i="3" s="1"/>
  <c r="C5" i="3"/>
  <c r="M5" i="3" s="1"/>
  <c r="F5" i="3" s="1"/>
  <c r="D176" i="3"/>
  <c r="N176" i="3" s="1"/>
  <c r="D172" i="3"/>
  <c r="N172" i="3" s="1"/>
  <c r="F172" i="3" s="1"/>
  <c r="D167" i="3"/>
  <c r="N167" i="3" s="1"/>
  <c r="D163" i="3"/>
  <c r="N163" i="3" s="1"/>
  <c r="D159" i="3"/>
  <c r="N159" i="3" s="1"/>
  <c r="D155" i="3"/>
  <c r="N155" i="3" s="1"/>
  <c r="D151" i="3"/>
  <c r="N151" i="3" s="1"/>
  <c r="D147" i="3"/>
  <c r="N147" i="3" s="1"/>
  <c r="D143" i="3"/>
  <c r="N143" i="3" s="1"/>
  <c r="D139" i="3"/>
  <c r="N139" i="3" s="1"/>
  <c r="D135" i="3"/>
  <c r="N135" i="3" s="1"/>
  <c r="D131" i="3"/>
  <c r="N131" i="3" s="1"/>
  <c r="D127" i="3"/>
  <c r="N127" i="3" s="1"/>
  <c r="D123" i="3"/>
  <c r="N123" i="3" s="1"/>
  <c r="D119" i="3"/>
  <c r="N119" i="3" s="1"/>
  <c r="D115" i="3"/>
  <c r="N115" i="3" s="1"/>
  <c r="D111" i="3"/>
  <c r="N111" i="3" s="1"/>
  <c r="D105" i="3"/>
  <c r="N105" i="3" s="1"/>
  <c r="D98" i="3"/>
  <c r="N98" i="3" s="1"/>
  <c r="D94" i="3"/>
  <c r="N94" i="3" s="1"/>
  <c r="D90" i="3"/>
  <c r="N90" i="3" s="1"/>
  <c r="D81" i="3"/>
  <c r="N81" i="3" s="1"/>
  <c r="F81" i="3" s="1"/>
  <c r="D76" i="3"/>
  <c r="N76" i="3" s="1"/>
  <c r="D72" i="3"/>
  <c r="N72" i="3" s="1"/>
  <c r="D68" i="3"/>
  <c r="N68" i="3" s="1"/>
  <c r="D59" i="3"/>
  <c r="N59" i="3" s="1"/>
  <c r="D55" i="3"/>
  <c r="N55" i="3" s="1"/>
  <c r="D50" i="3"/>
  <c r="N50" i="3" s="1"/>
  <c r="F50" i="3" s="1"/>
  <c r="D46" i="3"/>
  <c r="N46" i="3" s="1"/>
  <c r="D42" i="3"/>
  <c r="N42" i="3" s="1"/>
  <c r="D38" i="3"/>
  <c r="N38" i="3" s="1"/>
  <c r="D34" i="3"/>
  <c r="N34" i="3" s="1"/>
  <c r="D30" i="3"/>
  <c r="N30" i="3" s="1"/>
  <c r="D26" i="3"/>
  <c r="N26" i="3" s="1"/>
  <c r="F26" i="3" s="1"/>
  <c r="D21" i="3"/>
  <c r="N21" i="3" s="1"/>
  <c r="D17" i="3"/>
  <c r="N17" i="3" s="1"/>
  <c r="D9" i="3"/>
  <c r="N9" i="3" s="1"/>
  <c r="F9" i="3" s="1"/>
  <c r="E172" i="3"/>
  <c r="O172" i="3" s="1"/>
  <c r="E167" i="3"/>
  <c r="O167" i="3" s="1"/>
  <c r="E163" i="3"/>
  <c r="O163" i="3" s="1"/>
  <c r="E159" i="3"/>
  <c r="O159" i="3" s="1"/>
  <c r="E155" i="3"/>
  <c r="O155" i="3" s="1"/>
  <c r="E151" i="3"/>
  <c r="O151" i="3" s="1"/>
  <c r="E147" i="3"/>
  <c r="O147" i="3" s="1"/>
  <c r="E143" i="3"/>
  <c r="O143" i="3" s="1"/>
  <c r="E139" i="3"/>
  <c r="O139" i="3" s="1"/>
  <c r="E135" i="3"/>
  <c r="O135" i="3" s="1"/>
  <c r="E131" i="3"/>
  <c r="O131" i="3" s="1"/>
  <c r="E127" i="3"/>
  <c r="O127" i="3" s="1"/>
  <c r="E123" i="3"/>
  <c r="O123" i="3" s="1"/>
  <c r="E119" i="3"/>
  <c r="O119" i="3" s="1"/>
  <c r="E115" i="3"/>
  <c r="O115" i="3" s="1"/>
  <c r="E111" i="3"/>
  <c r="O111" i="3" s="1"/>
  <c r="E105" i="3"/>
  <c r="O105" i="3" s="1"/>
  <c r="E98" i="3"/>
  <c r="O98" i="3" s="1"/>
  <c r="E94" i="3"/>
  <c r="O94" i="3" s="1"/>
  <c r="E90" i="3"/>
  <c r="O90" i="3" s="1"/>
  <c r="E85" i="3"/>
  <c r="O85" i="3" s="1"/>
  <c r="F85" i="3" s="1"/>
  <c r="E76" i="3"/>
  <c r="O76" i="3" s="1"/>
  <c r="E72" i="3"/>
  <c r="O72" i="3" s="1"/>
  <c r="E63" i="3"/>
  <c r="O63" i="3" s="1"/>
  <c r="E59" i="3"/>
  <c r="O59" i="3" s="1"/>
  <c r="E55" i="3"/>
  <c r="O55" i="3" s="1"/>
  <c r="E50" i="3"/>
  <c r="O50" i="3" s="1"/>
  <c r="E46" i="3"/>
  <c r="O46" i="3" s="1"/>
  <c r="E42" i="3"/>
  <c r="O42" i="3" s="1"/>
  <c r="E38" i="3"/>
  <c r="O38" i="3" s="1"/>
  <c r="E34" i="3"/>
  <c r="O34" i="3" s="1"/>
  <c r="E30" i="3"/>
  <c r="O30" i="3" s="1"/>
  <c r="E26" i="3"/>
  <c r="O26" i="3" s="1"/>
  <c r="E21" i="3"/>
  <c r="O21" i="3" s="1"/>
  <c r="E17" i="3"/>
  <c r="O17" i="3" s="1"/>
  <c r="E13" i="3"/>
  <c r="O13" i="3" s="1"/>
  <c r="C6" i="3"/>
  <c r="M6" i="3" s="1"/>
  <c r="D177" i="3"/>
  <c r="N177" i="3" s="1"/>
  <c r="D173" i="3"/>
  <c r="N173" i="3" s="1"/>
  <c r="D168" i="3"/>
  <c r="N168" i="3" s="1"/>
  <c r="D164" i="3"/>
  <c r="N164" i="3" s="1"/>
  <c r="D160" i="3"/>
  <c r="N160" i="3" s="1"/>
  <c r="D156" i="3"/>
  <c r="N156" i="3" s="1"/>
  <c r="D152" i="3"/>
  <c r="N152" i="3" s="1"/>
  <c r="D148" i="3"/>
  <c r="N148" i="3" s="1"/>
  <c r="D144" i="3"/>
  <c r="N144" i="3" s="1"/>
  <c r="D140" i="3"/>
  <c r="N140" i="3" s="1"/>
  <c r="F140" i="3" s="1"/>
  <c r="D136" i="3"/>
  <c r="N136" i="3" s="1"/>
  <c r="D132" i="3"/>
  <c r="N132" i="3" s="1"/>
  <c r="D128" i="3"/>
  <c r="N128" i="3" s="1"/>
  <c r="D124" i="3"/>
  <c r="N124" i="3" s="1"/>
  <c r="F124" i="3" s="1"/>
  <c r="D120" i="3"/>
  <c r="N120" i="3" s="1"/>
  <c r="D116" i="3"/>
  <c r="N116" i="3" s="1"/>
  <c r="D112" i="3"/>
  <c r="N112" i="3" s="1"/>
  <c r="D107" i="3"/>
  <c r="N107" i="3" s="1"/>
  <c r="D99" i="3"/>
  <c r="N99" i="3" s="1"/>
  <c r="D95" i="3"/>
  <c r="N95" i="3" s="1"/>
  <c r="D91" i="3"/>
  <c r="N91" i="3" s="1"/>
  <c r="D86" i="3"/>
  <c r="N86" i="3" s="1"/>
  <c r="D82" i="3"/>
  <c r="N82" i="3" s="1"/>
  <c r="D73" i="3"/>
  <c r="N73" i="3" s="1"/>
  <c r="D69" i="3"/>
  <c r="N69" i="3" s="1"/>
  <c r="D64" i="3"/>
  <c r="N64" i="3" s="1"/>
  <c r="D60" i="3"/>
  <c r="N60" i="3" s="1"/>
  <c r="D56" i="3"/>
  <c r="N56" i="3" s="1"/>
  <c r="D51" i="3"/>
  <c r="N51" i="3" s="1"/>
  <c r="D47" i="3"/>
  <c r="N47" i="3" s="1"/>
  <c r="F47" i="3" s="1"/>
  <c r="D43" i="3"/>
  <c r="N43" i="3" s="1"/>
  <c r="D39" i="3"/>
  <c r="N39" i="3" s="1"/>
  <c r="D35" i="3"/>
  <c r="N35" i="3" s="1"/>
  <c r="D31" i="3"/>
  <c r="N31" i="3" s="1"/>
  <c r="F31" i="3" s="1"/>
  <c r="D27" i="3"/>
  <c r="N27" i="3" s="1"/>
  <c r="D22" i="3"/>
  <c r="N22" i="3" s="1"/>
  <c r="D18" i="3"/>
  <c r="N18" i="3" s="1"/>
  <c r="D14" i="3"/>
  <c r="N14" i="3" s="1"/>
  <c r="D10" i="3"/>
  <c r="N10" i="3" s="1"/>
  <c r="D6" i="3"/>
  <c r="N6" i="3" s="1"/>
  <c r="E177" i="3"/>
  <c r="O177" i="3" s="1"/>
  <c r="E173" i="3"/>
  <c r="O173" i="3" s="1"/>
  <c r="E168" i="3"/>
  <c r="O168" i="3" s="1"/>
  <c r="E164" i="3"/>
  <c r="O164" i="3" s="1"/>
  <c r="E156" i="3"/>
  <c r="O156" i="3" s="1"/>
  <c r="E152" i="3"/>
  <c r="O152" i="3" s="1"/>
  <c r="E148" i="3"/>
  <c r="O148" i="3" s="1"/>
  <c r="E144" i="3"/>
  <c r="O144" i="3" s="1"/>
  <c r="E136" i="3"/>
  <c r="O136" i="3" s="1"/>
  <c r="E132" i="3"/>
  <c r="O132" i="3" s="1"/>
  <c r="E128" i="3"/>
  <c r="O128" i="3" s="1"/>
  <c r="E124" i="3"/>
  <c r="O124" i="3" s="1"/>
  <c r="E120" i="3"/>
  <c r="O120" i="3" s="1"/>
  <c r="E112" i="3"/>
  <c r="O112" i="3" s="1"/>
  <c r="E107" i="3"/>
  <c r="O107" i="3" s="1"/>
  <c r="E99" i="3"/>
  <c r="O99" i="3" s="1"/>
  <c r="E95" i="3"/>
  <c r="O95" i="3" s="1"/>
  <c r="E91" i="3"/>
  <c r="O91" i="3" s="1"/>
  <c r="F91" i="3" s="1"/>
  <c r="E86" i="3"/>
  <c r="O86" i="3" s="1"/>
  <c r="E82" i="3"/>
  <c r="O82" i="3" s="1"/>
  <c r="E77" i="3"/>
  <c r="O77" i="3" s="1"/>
  <c r="E73" i="3"/>
  <c r="O73" i="3" s="1"/>
  <c r="E69" i="3"/>
  <c r="O69" i="3" s="1"/>
  <c r="E64" i="3"/>
  <c r="O64" i="3" s="1"/>
  <c r="E60" i="3"/>
  <c r="O60" i="3" s="1"/>
  <c r="E56" i="3"/>
  <c r="O56" i="3" s="1"/>
  <c r="F56" i="3" s="1"/>
  <c r="E51" i="3"/>
  <c r="O51" i="3" s="1"/>
  <c r="E47" i="3"/>
  <c r="O47" i="3" s="1"/>
  <c r="E43" i="3"/>
  <c r="O43" i="3" s="1"/>
  <c r="E39" i="3"/>
  <c r="O39" i="3" s="1"/>
  <c r="F39" i="3" s="1"/>
  <c r="E35" i="3"/>
  <c r="O35" i="3" s="1"/>
  <c r="E31" i="3"/>
  <c r="O31" i="3" s="1"/>
  <c r="E27" i="3"/>
  <c r="O27" i="3" s="1"/>
  <c r="E22" i="3"/>
  <c r="O22" i="3" s="1"/>
  <c r="E18" i="3"/>
  <c r="O18" i="3" s="1"/>
  <c r="E14" i="3"/>
  <c r="O14" i="3" s="1"/>
  <c r="E10" i="3"/>
  <c r="O10" i="3" s="1"/>
  <c r="E6" i="3"/>
  <c r="O6" i="3" s="1"/>
  <c r="F6" i="3" s="1"/>
  <c r="D169" i="3"/>
  <c r="N169" i="3" s="1"/>
  <c r="D165" i="3"/>
  <c r="N165" i="3" s="1"/>
  <c r="D161" i="3"/>
  <c r="N161" i="3" s="1"/>
  <c r="D157" i="3"/>
  <c r="N157" i="3" s="1"/>
  <c r="D153" i="3"/>
  <c r="N153" i="3" s="1"/>
  <c r="D149" i="3"/>
  <c r="N149" i="3" s="1"/>
  <c r="D145" i="3"/>
  <c r="N145" i="3" s="1"/>
  <c r="D137" i="3"/>
  <c r="N137" i="3" s="1"/>
  <c r="D133" i="3"/>
  <c r="N133" i="3" s="1"/>
  <c r="D129" i="3"/>
  <c r="N129" i="3" s="1"/>
  <c r="D125" i="3"/>
  <c r="N125" i="3" s="1"/>
  <c r="D121" i="3"/>
  <c r="N121" i="3" s="1"/>
  <c r="D117" i="3"/>
  <c r="N117" i="3" s="1"/>
  <c r="D113" i="3"/>
  <c r="N113" i="3" s="1"/>
  <c r="F113" i="3" s="1"/>
  <c r="D108" i="3"/>
  <c r="N108" i="3" s="1"/>
  <c r="D102" i="3"/>
  <c r="N102" i="3" s="1"/>
  <c r="D96" i="3"/>
  <c r="N96" i="3" s="1"/>
  <c r="D92" i="3"/>
  <c r="N92" i="3" s="1"/>
  <c r="F92" i="3" s="1"/>
  <c r="D87" i="3"/>
  <c r="N87" i="3" s="1"/>
  <c r="D83" i="3"/>
  <c r="N83" i="3" s="1"/>
  <c r="D78" i="3"/>
  <c r="N78" i="3" s="1"/>
  <c r="D74" i="3"/>
  <c r="N74" i="3" s="1"/>
  <c r="F74" i="3" s="1"/>
  <c r="D70" i="3"/>
  <c r="N70" i="3" s="1"/>
  <c r="D65" i="3"/>
  <c r="N65" i="3" s="1"/>
  <c r="D61" i="3"/>
  <c r="N61" i="3" s="1"/>
  <c r="D57" i="3"/>
  <c r="N57" i="3" s="1"/>
  <c r="F57" i="3" s="1"/>
  <c r="D52" i="3"/>
  <c r="N52" i="3" s="1"/>
  <c r="D48" i="3"/>
  <c r="N48" i="3" s="1"/>
  <c r="D44" i="3"/>
  <c r="N44" i="3" s="1"/>
  <c r="D40" i="3"/>
  <c r="N40" i="3" s="1"/>
  <c r="D36" i="3"/>
  <c r="N36" i="3" s="1"/>
  <c r="D32" i="3"/>
  <c r="N32" i="3" s="1"/>
  <c r="F32" i="3" s="1"/>
  <c r="D28" i="3"/>
  <c r="N28" i="3" s="1"/>
  <c r="D24" i="3"/>
  <c r="N24" i="3" s="1"/>
  <c r="D19" i="3"/>
  <c r="N19" i="3" s="1"/>
  <c r="D15" i="3"/>
  <c r="N15" i="3" s="1"/>
  <c r="F15" i="3" s="1"/>
  <c r="D11" i="3"/>
  <c r="N11" i="3" s="1"/>
  <c r="D7" i="3"/>
  <c r="N7" i="3" s="1"/>
  <c r="E178" i="3"/>
  <c r="O178" i="3" s="1"/>
  <c r="E174" i="3"/>
  <c r="O174" i="3" s="1"/>
  <c r="E169" i="3"/>
  <c r="O169" i="3" s="1"/>
  <c r="E165" i="3"/>
  <c r="O165" i="3" s="1"/>
  <c r="E161" i="3"/>
  <c r="O161" i="3" s="1"/>
  <c r="E157" i="3"/>
  <c r="O157" i="3" s="1"/>
  <c r="E153" i="3"/>
  <c r="O153" i="3" s="1"/>
  <c r="E149" i="3"/>
  <c r="O149" i="3" s="1"/>
  <c r="E145" i="3"/>
  <c r="O145" i="3" s="1"/>
  <c r="E141" i="3"/>
  <c r="O141" i="3" s="1"/>
  <c r="E137" i="3"/>
  <c r="O137" i="3" s="1"/>
  <c r="E133" i="3"/>
  <c r="O133" i="3" s="1"/>
  <c r="E129" i="3"/>
  <c r="O129" i="3" s="1"/>
  <c r="E125" i="3"/>
  <c r="O125" i="3" s="1"/>
  <c r="E121" i="3"/>
  <c r="O121" i="3" s="1"/>
  <c r="E113" i="3"/>
  <c r="O113" i="3" s="1"/>
  <c r="E108" i="3"/>
  <c r="O108" i="3" s="1"/>
  <c r="E102" i="3"/>
  <c r="O102" i="3" s="1"/>
  <c r="E96" i="3"/>
  <c r="O96" i="3" s="1"/>
  <c r="E92" i="3"/>
  <c r="O92" i="3" s="1"/>
  <c r="E87" i="3"/>
  <c r="O87" i="3" s="1"/>
  <c r="E83" i="3"/>
  <c r="O83" i="3" s="1"/>
  <c r="E78" i="3"/>
  <c r="O78" i="3" s="1"/>
  <c r="E74" i="3"/>
  <c r="O74" i="3" s="1"/>
  <c r="E70" i="3"/>
  <c r="O70" i="3" s="1"/>
  <c r="E65" i="3"/>
  <c r="O65" i="3" s="1"/>
  <c r="E61" i="3"/>
  <c r="O61" i="3" s="1"/>
  <c r="E57" i="3"/>
  <c r="O57" i="3" s="1"/>
  <c r="E48" i="3"/>
  <c r="O48" i="3" s="1"/>
  <c r="E44" i="3"/>
  <c r="O44" i="3" s="1"/>
  <c r="E40" i="3"/>
  <c r="O40" i="3" s="1"/>
  <c r="E36" i="3"/>
  <c r="O36" i="3" s="1"/>
  <c r="E32" i="3"/>
  <c r="O32" i="3" s="1"/>
  <c r="E28" i="3"/>
  <c r="O28" i="3" s="1"/>
  <c r="E24" i="3"/>
  <c r="O24" i="3" s="1"/>
  <c r="E19" i="3"/>
  <c r="O19" i="3" s="1"/>
  <c r="E15" i="3"/>
  <c r="O15" i="3" s="1"/>
  <c r="E11" i="3"/>
  <c r="O11" i="3" s="1"/>
  <c r="E7" i="3"/>
  <c r="O7" i="3" s="1"/>
  <c r="F105" i="3"/>
  <c r="W53" i="2"/>
  <c r="D54" i="3" s="1"/>
  <c r="N54" i="3" s="1"/>
  <c r="F141" i="3"/>
  <c r="F117" i="3"/>
  <c r="F49" i="3"/>
  <c r="X22" i="2"/>
  <c r="E23" i="3" s="1"/>
  <c r="O23" i="3" s="1"/>
  <c r="V65" i="2"/>
  <c r="C66" i="3" s="1"/>
  <c r="M66" i="3" s="1"/>
  <c r="W99" i="2"/>
  <c r="D100" i="3" s="1"/>
  <c r="N100" i="3" s="1"/>
  <c r="V169" i="2"/>
  <c r="C170" i="3" s="1"/>
  <c r="M170" i="3" s="1"/>
  <c r="W169" i="2"/>
  <c r="V22" i="2"/>
  <c r="C23" i="3" s="1"/>
  <c r="M23" i="3" s="1"/>
  <c r="X53" i="2"/>
  <c r="E54" i="3" s="1"/>
  <c r="O54" i="3" s="1"/>
  <c r="W65" i="2"/>
  <c r="D66" i="3" s="1"/>
  <c r="N66" i="3" s="1"/>
  <c r="X65" i="2"/>
  <c r="E66" i="3" s="1"/>
  <c r="O66" i="3" s="1"/>
  <c r="V78" i="2"/>
  <c r="C79" i="3" s="1"/>
  <c r="M79" i="3" s="1"/>
  <c r="W78" i="2"/>
  <c r="D79" i="3" s="1"/>
  <c r="N79" i="3" s="1"/>
  <c r="V87" i="2"/>
  <c r="C88" i="3" s="1"/>
  <c r="M88" i="3" s="1"/>
  <c r="F88" i="3" s="1"/>
  <c r="X99" i="2"/>
  <c r="E100" i="3" s="1"/>
  <c r="O100" i="3" s="1"/>
  <c r="V99" i="2"/>
  <c r="C100" i="3" s="1"/>
  <c r="M100" i="3" s="1"/>
  <c r="F100" i="3" s="1"/>
  <c r="W100" i="2"/>
  <c r="D101" i="3" s="1"/>
  <c r="N101" i="3" s="1"/>
  <c r="V102" i="2"/>
  <c r="C103" i="3" s="1"/>
  <c r="M103" i="3" s="1"/>
  <c r="F103" i="3" s="1"/>
  <c r="W102" i="2"/>
  <c r="D103" i="3" s="1"/>
  <c r="N103" i="3" s="1"/>
  <c r="V105" i="2"/>
  <c r="C106" i="3" s="1"/>
  <c r="M106" i="3" s="1"/>
  <c r="W109" i="2"/>
  <c r="X109" i="2"/>
  <c r="E110" i="3" s="1"/>
  <c r="O110" i="3" s="1"/>
  <c r="F79" i="3"/>
  <c r="X100" i="2"/>
  <c r="E101" i="3" s="1"/>
  <c r="O101" i="3" s="1"/>
  <c r="F45" i="3"/>
  <c r="X87" i="2"/>
  <c r="E88" i="3" s="1"/>
  <c r="O88" i="3" s="1"/>
  <c r="V100" i="2"/>
  <c r="C101" i="3" s="1"/>
  <c r="M101" i="3" s="1"/>
  <c r="F127" i="3"/>
  <c r="F25" i="3"/>
  <c r="F144" i="3"/>
  <c r="F76" i="3"/>
  <c r="F147" i="3"/>
  <c r="F95" i="3"/>
  <c r="F67" i="3"/>
  <c r="F43" i="3"/>
  <c r="F23" i="3"/>
  <c r="F159" i="3"/>
  <c r="F160" i="3"/>
  <c r="F116" i="3"/>
  <c r="F72" i="3"/>
  <c r="F48" i="3"/>
  <c r="F28" i="3"/>
  <c r="F10" i="3"/>
  <c r="F162" i="3"/>
  <c r="F114" i="3"/>
  <c r="F62" i="3"/>
  <c r="F18" i="3"/>
  <c r="F22" i="3"/>
  <c r="F102" i="3"/>
  <c r="F70" i="3"/>
  <c r="F54" i="3"/>
  <c r="F4" i="3"/>
  <c r="F178" i="3"/>
  <c r="F174" i="3"/>
  <c r="F138" i="3"/>
  <c r="F130" i="3"/>
  <c r="F75" i="3"/>
  <c r="F27" i="3"/>
  <c r="F169" i="3"/>
  <c r="F69" i="3"/>
  <c r="F42" i="3"/>
  <c r="F16" i="3"/>
  <c r="F167" i="3"/>
  <c r="F106" i="3" l="1"/>
  <c r="F65" i="3"/>
  <c r="F83" i="3"/>
  <c r="F115" i="3"/>
  <c r="F163" i="3"/>
  <c r="F123" i="3"/>
  <c r="F139" i="3"/>
  <c r="F155" i="3"/>
  <c r="F64" i="3"/>
  <c r="F152" i="3"/>
  <c r="F41" i="3"/>
  <c r="F84" i="3"/>
  <c r="F44" i="3"/>
  <c r="D170" i="3"/>
  <c r="N170" i="3" s="1"/>
  <c r="F170" i="3" s="1"/>
  <c r="F19" i="3"/>
  <c r="F87" i="3"/>
  <c r="F108" i="3"/>
  <c r="F59" i="3"/>
  <c r="F86" i="3"/>
  <c r="F156" i="3"/>
  <c r="F93" i="3"/>
  <c r="F122" i="3"/>
  <c r="F150" i="3"/>
  <c r="F129" i="3"/>
  <c r="F145" i="3"/>
  <c r="F161" i="3"/>
  <c r="F66" i="3"/>
  <c r="F133" i="3"/>
  <c r="F149" i="3"/>
  <c r="F165" i="3"/>
  <c r="D110" i="3"/>
  <c r="N110" i="3" s="1"/>
  <c r="F110" i="3" s="1"/>
  <c r="F7" i="3"/>
  <c r="F11" i="3"/>
  <c r="F61" i="3"/>
  <c r="F78" i="3"/>
  <c r="F96" i="3"/>
  <c r="F35" i="3"/>
  <c r="F51" i="3"/>
  <c r="F107" i="3"/>
  <c r="F128" i="3"/>
  <c r="F99" i="3"/>
  <c r="F13" i="3"/>
  <c r="F30" i="3"/>
  <c r="F46" i="3"/>
  <c r="F111" i="3"/>
  <c r="F143" i="3"/>
  <c r="F17" i="3"/>
  <c r="F34" i="3"/>
  <c r="F68" i="3"/>
  <c r="F94" i="3"/>
  <c r="F119" i="3"/>
  <c r="F135" i="3"/>
  <c r="F151" i="3"/>
  <c r="F14" i="3"/>
  <c r="F60" i="3"/>
  <c r="F77" i="3"/>
  <c r="F132" i="3"/>
  <c r="F164" i="3"/>
  <c r="F8" i="3"/>
  <c r="F104" i="3"/>
  <c r="F37" i="3"/>
  <c r="F53" i="3"/>
  <c r="F80" i="3"/>
  <c r="F97" i="3"/>
  <c r="F142" i="3"/>
  <c r="F158" i="3"/>
  <c r="F179" i="3"/>
  <c r="F20" i="3"/>
  <c r="F58" i="3"/>
  <c r="F89" i="3"/>
  <c r="F118" i="3"/>
  <c r="F24" i="3"/>
  <c r="F40" i="3"/>
  <c r="F136" i="3"/>
  <c r="F173" i="3"/>
  <c r="F153" i="3"/>
  <c r="F148" i="3"/>
  <c r="F120" i="3"/>
  <c r="F109" i="3"/>
  <c r="F121" i="3"/>
  <c r="F137" i="3"/>
  <c r="F73" i="3"/>
  <c r="F112" i="3"/>
  <c r="F177" i="3"/>
  <c r="F36" i="3"/>
  <c r="F125" i="3"/>
  <c r="F157" i="3"/>
  <c r="F101" i="3"/>
  <c r="F180" i="3" l="1"/>
</calcChain>
</file>

<file path=xl/sharedStrings.xml><?xml version="1.0" encoding="utf-8"?>
<sst xmlns="http://schemas.openxmlformats.org/spreadsheetml/2006/main" count="1196" uniqueCount="329">
  <si>
    <t>Обект</t>
  </si>
  <si>
    <t>Район</t>
  </si>
  <si>
    <t>Идентификатор</t>
  </si>
  <si>
    <t>ДСК Бистра</t>
  </si>
  <si>
    <t>ЕР Търговище</t>
  </si>
  <si>
    <t>Ревизионна шахта 1 Пайдушко</t>
  </si>
  <si>
    <t>Ревизионна шахта 2 Пайдушко</t>
  </si>
  <si>
    <t>Павилион за услуги</t>
  </si>
  <si>
    <t>Ретранслатор Коджакус</t>
  </si>
  <si>
    <t>ПС Буховци</t>
  </si>
  <si>
    <t>Водоем Стража</t>
  </si>
  <si>
    <t>ПС Вардун</t>
  </si>
  <si>
    <t>Водоем Певец</t>
  </si>
  <si>
    <t>Водоем Александрово</t>
  </si>
  <si>
    <t>ПС Осен 2</t>
  </si>
  <si>
    <t>ПС Цветница 2</t>
  </si>
  <si>
    <t>ПС Надарево - градска</t>
  </si>
  <si>
    <t>ПС Дългач</t>
  </si>
  <si>
    <t>ПС Търновца</t>
  </si>
  <si>
    <t>ПС Калайджи дере</t>
  </si>
  <si>
    <t>Хидрофор кв. Запад 2 бл.52</t>
  </si>
  <si>
    <t>ПС Лиляк</t>
  </si>
  <si>
    <t>ПС Вардун селска</t>
  </si>
  <si>
    <t>ПС Бистра</t>
  </si>
  <si>
    <t>ПС Голямо Соколово</t>
  </si>
  <si>
    <t>ДСК Бряг</t>
  </si>
  <si>
    <t>Хидрофор Пазара</t>
  </si>
  <si>
    <t>ПС Алваново 2</t>
  </si>
  <si>
    <t>ПС Момино</t>
  </si>
  <si>
    <t>ПС Твърдинци</t>
  </si>
  <si>
    <t>ПС кв. Въбел</t>
  </si>
  <si>
    <t>ПС Надарево</t>
  </si>
  <si>
    <t>ПС Преселец</t>
  </si>
  <si>
    <t>ПС Руец</t>
  </si>
  <si>
    <t>ПС Кралево 2</t>
  </si>
  <si>
    <t>ПС Кралево 1</t>
  </si>
  <si>
    <t>ПС Буйново</t>
  </si>
  <si>
    <t>ПС Мировец</t>
  </si>
  <si>
    <t>Хидрофор кв. Запад бл.45</t>
  </si>
  <si>
    <t>ПС Съединение</t>
  </si>
  <si>
    <t>ПС Подгорица</t>
  </si>
  <si>
    <t>ПС Ягода</t>
  </si>
  <si>
    <t>ПС Алваново 1</t>
  </si>
  <si>
    <t>ПС Ягода Вила</t>
  </si>
  <si>
    <t>ПС Поляница</t>
  </si>
  <si>
    <t>МФОС Т-ще озонат.</t>
  </si>
  <si>
    <t>ПС Разбойна</t>
  </si>
  <si>
    <t>ПС Синя вода</t>
  </si>
  <si>
    <t>ПС Пресян</t>
  </si>
  <si>
    <t>Хидрофор Цар Освободител 30</t>
  </si>
  <si>
    <t>ПС Макариопол 3</t>
  </si>
  <si>
    <t>ПС Дралфа</t>
  </si>
  <si>
    <t>ПС Росина</t>
  </si>
  <si>
    <t>ПС Кръшно</t>
  </si>
  <si>
    <t>ПС Миладиновци</t>
  </si>
  <si>
    <t>ПС Кошничари</t>
  </si>
  <si>
    <t>ПС Кошничари 1</t>
  </si>
  <si>
    <t>ПС Величка</t>
  </si>
  <si>
    <t>ЕР Омуртаг</t>
  </si>
  <si>
    <t>32Z430013431015O</t>
  </si>
  <si>
    <t>ПС Паничино</t>
  </si>
  <si>
    <t>32Z440023067002T</t>
  </si>
  <si>
    <t>ПС Горно Новково</t>
  </si>
  <si>
    <t>32Z440023067003R</t>
  </si>
  <si>
    <t>ГПС Омуртаг</t>
  </si>
  <si>
    <t>32Z440023067004P</t>
  </si>
  <si>
    <t>ПС Омуртаг фургон</t>
  </si>
  <si>
    <t>32Z440023067005N</t>
  </si>
  <si>
    <t>ПС Камбурово</t>
  </si>
  <si>
    <t>32Z440023067006L</t>
  </si>
  <si>
    <t>Омуртаг канцеларии</t>
  </si>
  <si>
    <t>32Z440023067008H</t>
  </si>
  <si>
    <t>вод. Омуртаг</t>
  </si>
  <si>
    <t>32Z440023067010U</t>
  </si>
  <si>
    <t>ПС Българаново</t>
  </si>
  <si>
    <t>32Z440023067011S</t>
  </si>
  <si>
    <t>ПС Пъдарино 1</t>
  </si>
  <si>
    <t>32Z440023067012Q</t>
  </si>
  <si>
    <t>ПС Панайот Хитово</t>
  </si>
  <si>
    <t>32Z440023067013O</t>
  </si>
  <si>
    <t>ПС Кайника</t>
  </si>
  <si>
    <t>32Z440023067014M</t>
  </si>
  <si>
    <t>ПС Горно Козарево</t>
  </si>
  <si>
    <t>32Z440023067016I</t>
  </si>
  <si>
    <t>ПС Угледно</t>
  </si>
  <si>
    <t>32Z440023067018E</t>
  </si>
  <si>
    <t>ПС Веренци</t>
  </si>
  <si>
    <t>32Z440023067019C</t>
  </si>
  <si>
    <t>ПС Петрино</t>
  </si>
  <si>
    <t>32Z440023067020R</t>
  </si>
  <si>
    <t>ПС Веселец 1</t>
  </si>
  <si>
    <t>32Z440023067021P</t>
  </si>
  <si>
    <t>ПС Обител</t>
  </si>
  <si>
    <t>32Z440023067022N</t>
  </si>
  <si>
    <t>ПС Плъстина</t>
  </si>
  <si>
    <t>32Z440023067023L</t>
  </si>
  <si>
    <t>ПС Станец</t>
  </si>
  <si>
    <t>32Z440023067027D</t>
  </si>
  <si>
    <t>ПС Кестенево</t>
  </si>
  <si>
    <t>32Z440023067028B</t>
  </si>
  <si>
    <t>ПС Тъпчилещово</t>
  </si>
  <si>
    <t>32Z4400230670299</t>
  </si>
  <si>
    <t>ПС Козма Презвитер</t>
  </si>
  <si>
    <t>32Z440023067030O</t>
  </si>
  <si>
    <t>ПС Горна Хубавка-Бостан</t>
  </si>
  <si>
    <t>32Z440023067031M</t>
  </si>
  <si>
    <t>ПС Беломорци</t>
  </si>
  <si>
    <t>32Z440023067032K</t>
  </si>
  <si>
    <t>ПС Зелена Морава</t>
  </si>
  <si>
    <t>32Z440023067033I</t>
  </si>
  <si>
    <t>ПС Пъдарино 2</t>
  </si>
  <si>
    <t>32Z440023067034G</t>
  </si>
  <si>
    <t>ПС Церовище</t>
  </si>
  <si>
    <t>32Z440023067035E</t>
  </si>
  <si>
    <t>ПС Веселец</t>
  </si>
  <si>
    <t>32Z440023067036C</t>
  </si>
  <si>
    <t>ПС Ястребино-Бостан</t>
  </si>
  <si>
    <t>ЕР Антоново</t>
  </si>
  <si>
    <t>32Z440024068001I</t>
  </si>
  <si>
    <t>ПС Девино</t>
  </si>
  <si>
    <t>32Z440024068002G</t>
  </si>
  <si>
    <t>Антоново канцеларии</t>
  </si>
  <si>
    <t>32Z440024068003E</t>
  </si>
  <si>
    <t>ПС Пиринец</t>
  </si>
  <si>
    <t>32Z440024068004C</t>
  </si>
  <si>
    <t>ПС Букак</t>
  </si>
  <si>
    <t>32Z440024068005A</t>
  </si>
  <si>
    <t>ПС Вельово</t>
  </si>
  <si>
    <t>32Z4400240680068</t>
  </si>
  <si>
    <t>ПС Халваджийско</t>
  </si>
  <si>
    <t>32Z4400240680084</t>
  </si>
  <si>
    <t>ПС Малоградец</t>
  </si>
  <si>
    <t>32Z440024068010H</t>
  </si>
  <si>
    <t>ПС Стара речка</t>
  </si>
  <si>
    <t>32Z440024068011F</t>
  </si>
  <si>
    <t>ПС Капище</t>
  </si>
  <si>
    <t>32Z440024068012D</t>
  </si>
  <si>
    <t>32Z440024068013B</t>
  </si>
  <si>
    <t>32Z4400240680149</t>
  </si>
  <si>
    <t>ПС Таймище</t>
  </si>
  <si>
    <t>32Z4400240680165</t>
  </si>
  <si>
    <t>32Z4400240680173</t>
  </si>
  <si>
    <t>ПС Моравица</t>
  </si>
  <si>
    <t>32Z4400240680181</t>
  </si>
  <si>
    <t>ПС Черни Бряг</t>
  </si>
  <si>
    <t>32Z440024068020E</t>
  </si>
  <si>
    <t>ПС Добротица</t>
  </si>
  <si>
    <t>32Z440024068022A</t>
  </si>
  <si>
    <t>ПС Семерци</t>
  </si>
  <si>
    <t>32Z4400240680246</t>
  </si>
  <si>
    <t>Фургон Антоново</t>
  </si>
  <si>
    <t>32Z4400240680254</t>
  </si>
  <si>
    <t>ПС Орач</t>
  </si>
  <si>
    <t>32Z4400240680262</t>
  </si>
  <si>
    <t>ПС Моравка</t>
  </si>
  <si>
    <t>32Z4400240680270</t>
  </si>
  <si>
    <t>ПС Ястребино</t>
  </si>
  <si>
    <t>32Z440024068030B</t>
  </si>
  <si>
    <t>ПС Банковец</t>
  </si>
  <si>
    <t>32Z4400240680327</t>
  </si>
  <si>
    <t>ПС Кьосевци</t>
  </si>
  <si>
    <t>32Z4400240680343</t>
  </si>
  <si>
    <t>ПС Горна Златица</t>
  </si>
  <si>
    <t>32Z44A0240680360</t>
  </si>
  <si>
    <t>ПС Еревиш</t>
  </si>
  <si>
    <t>32Z440024068037Y</t>
  </si>
  <si>
    <t>ПС Поройно</t>
  </si>
  <si>
    <t>32Z440024068039U</t>
  </si>
  <si>
    <t>ПС Ак Дере Антоново</t>
  </si>
  <si>
    <t>32Z4400240680408</t>
  </si>
  <si>
    <t>ПС Трескавец</t>
  </si>
  <si>
    <t>32Z4400240680416</t>
  </si>
  <si>
    <t>ПС Кьосевци 1</t>
  </si>
  <si>
    <t>32Z4400240680432</t>
  </si>
  <si>
    <t>ПС Длъжка поляна</t>
  </si>
  <si>
    <t>32Z440024068045Z</t>
  </si>
  <si>
    <t>ЕР Попово</t>
  </si>
  <si>
    <t>ПС Манастирца - Гара Ас-во</t>
  </si>
  <si>
    <t>32Z450005108009T</t>
  </si>
  <si>
    <t>вод. Зараево</t>
  </si>
  <si>
    <t>32Z440022001043F</t>
  </si>
  <si>
    <t>ПС Зараево</t>
  </si>
  <si>
    <t>32Z440022001044D</t>
  </si>
  <si>
    <t>ПС Кардам</t>
  </si>
  <si>
    <t>32Z4400220020375</t>
  </si>
  <si>
    <t>ПС Еленово</t>
  </si>
  <si>
    <t>32Z440022003022D</t>
  </si>
  <si>
    <t>ПС Тръстика</t>
  </si>
  <si>
    <t>32Z440022003048W</t>
  </si>
  <si>
    <t>вод. Тръстика</t>
  </si>
  <si>
    <t>32Z440022003089I</t>
  </si>
  <si>
    <t>ПС Ломци</t>
  </si>
  <si>
    <t>32Z4400220040414</t>
  </si>
  <si>
    <t>32Z4400220040422</t>
  </si>
  <si>
    <t>ПС Ломци - Садина</t>
  </si>
  <si>
    <t>32Z4400220040430</t>
  </si>
  <si>
    <t>ПС Помощица 2</t>
  </si>
  <si>
    <t>32Z4400220050037</t>
  </si>
  <si>
    <t>вод. Помощица</t>
  </si>
  <si>
    <t>32Z440022005009W</t>
  </si>
  <si>
    <t>катодна Дриново</t>
  </si>
  <si>
    <t>32Z4400220050304</t>
  </si>
  <si>
    <t>вод. Опака - лозята</t>
  </si>
  <si>
    <t>32Z440022006136K</t>
  </si>
  <si>
    <t>ПС Ясаци</t>
  </si>
  <si>
    <t>32Z440022008025J</t>
  </si>
  <si>
    <t>ПС Гол. Градище</t>
  </si>
  <si>
    <t>32Z440022009022K</t>
  </si>
  <si>
    <t>вод. Гол. Градище</t>
  </si>
  <si>
    <t>32Z440022009025E</t>
  </si>
  <si>
    <t>ПС З. Стояново</t>
  </si>
  <si>
    <t>32Z4400220110196</t>
  </si>
  <si>
    <t>ПС Паламарца</t>
  </si>
  <si>
    <t>32Z4400220140206</t>
  </si>
  <si>
    <t>ПС Гагово</t>
  </si>
  <si>
    <t>32Z440022015025S</t>
  </si>
  <si>
    <t>ПС Осиково</t>
  </si>
  <si>
    <t>32Z440022017062C</t>
  </si>
  <si>
    <t>ПС Заветно</t>
  </si>
  <si>
    <t>32Z4400220190185</t>
  </si>
  <si>
    <t>ПС Глогинка</t>
  </si>
  <si>
    <t>32Z440022019056Y</t>
  </si>
  <si>
    <t>ПС Долна Кабда</t>
  </si>
  <si>
    <t>32Z440022021029Y</t>
  </si>
  <si>
    <t>ПС Марчино</t>
  </si>
  <si>
    <t>32Z440022021058R</t>
  </si>
  <si>
    <t>ПС Конак</t>
  </si>
  <si>
    <t>32Z440022021074T</t>
  </si>
  <si>
    <t>ПС Гърчиново</t>
  </si>
  <si>
    <t>32Z4400220220307</t>
  </si>
  <si>
    <t>ПС Люблен 2</t>
  </si>
  <si>
    <t>32Z440022022075M</t>
  </si>
  <si>
    <t>ПС ЛЮблен 1</t>
  </si>
  <si>
    <t>32Z440022022078G</t>
  </si>
  <si>
    <t>ПС Горско Абланово</t>
  </si>
  <si>
    <t>32Z440022023033X</t>
  </si>
  <si>
    <t>вод. Г. Абланово</t>
  </si>
  <si>
    <t>32Z440022023034V</t>
  </si>
  <si>
    <t>ПС Сеячи</t>
  </si>
  <si>
    <t>32Z4400220240014</t>
  </si>
  <si>
    <t>ПС Невски - Пром. Вода</t>
  </si>
  <si>
    <t>32Z440022024043P</t>
  </si>
  <si>
    <t>ПС Звезда</t>
  </si>
  <si>
    <t>32Z440022024058C</t>
  </si>
  <si>
    <t>ПС Светлен</t>
  </si>
  <si>
    <t>32Z44A0220250010</t>
  </si>
  <si>
    <t>хидрофор Славяново</t>
  </si>
  <si>
    <t>32Z440022026061D</t>
  </si>
  <si>
    <t>ПС Горица - Йорд. Чешма</t>
  </si>
  <si>
    <t>32Z440022028003H</t>
  </si>
  <si>
    <t>вод. Горица</t>
  </si>
  <si>
    <t>32Z4400220280168</t>
  </si>
  <si>
    <t>ПС Манастирца 2</t>
  </si>
  <si>
    <t>32Z44A0220280460</t>
  </si>
  <si>
    <t>ПС Манастирца 1</t>
  </si>
  <si>
    <t>32Z440022028048W</t>
  </si>
  <si>
    <t>ПС Бракница</t>
  </si>
  <si>
    <t>32Z440022028075T</t>
  </si>
  <si>
    <t>ПС Берковски</t>
  </si>
  <si>
    <t>32Z44A0220290180</t>
  </si>
  <si>
    <t>ПС Долец</t>
  </si>
  <si>
    <t>32Z4400220290309</t>
  </si>
  <si>
    <t>ПС Б. Тонка</t>
  </si>
  <si>
    <t>32Z440022029059M</t>
  </si>
  <si>
    <t>32Z440022030004C</t>
  </si>
  <si>
    <t>ПС Баладжа</t>
  </si>
  <si>
    <t>32Z440022030013B</t>
  </si>
  <si>
    <t>ПС Калакоч</t>
  </si>
  <si>
    <t>32Z4400220300521</t>
  </si>
  <si>
    <t>вод. ПОсабина</t>
  </si>
  <si>
    <t>32Z440022030078K</t>
  </si>
  <si>
    <t>ПС Ковачевец</t>
  </si>
  <si>
    <t>32Z4400220301242</t>
  </si>
  <si>
    <t>32Z440022035097S</t>
  </si>
  <si>
    <t>КТ Младост СК</t>
  </si>
  <si>
    <t>32Z440022035111N</t>
  </si>
  <si>
    <t>КТ В. Зона Попово</t>
  </si>
  <si>
    <t>32Z440022035126A</t>
  </si>
  <si>
    <t>РДП Попово</t>
  </si>
  <si>
    <t>32Z440022035133D</t>
  </si>
  <si>
    <t>р-н Попово адм-я</t>
  </si>
  <si>
    <t>32Z440022035134B</t>
  </si>
  <si>
    <t>ПС Гюрлюк</t>
  </si>
  <si>
    <t>32Z4400220351375</t>
  </si>
  <si>
    <t>КТ Маслена ф-ка Попово</t>
  </si>
  <si>
    <t>32Z440022039064N</t>
  </si>
  <si>
    <t>КТ Запад Попово</t>
  </si>
  <si>
    <t>32Z4400220390978</t>
  </si>
  <si>
    <t>вод. Балкан</t>
  </si>
  <si>
    <t>32Z440022039128N</t>
  </si>
  <si>
    <t>вод. Медовина</t>
  </si>
  <si>
    <t>32Z440022039140X</t>
  </si>
  <si>
    <t>Януари</t>
  </si>
  <si>
    <t>Февруари</t>
  </si>
  <si>
    <t>Март</t>
  </si>
  <si>
    <t>Април</t>
  </si>
  <si>
    <t>Май</t>
  </si>
  <si>
    <t>Юни</t>
  </si>
  <si>
    <t>ПС Изворово 40</t>
  </si>
  <si>
    <t>ПС Антоново 40</t>
  </si>
  <si>
    <t xml:space="preserve">ПС Запад </t>
  </si>
  <si>
    <t xml:space="preserve">ПС Осен 1 </t>
  </si>
  <si>
    <t xml:space="preserve">Диспечерски пункт </t>
  </si>
  <si>
    <t xml:space="preserve">ПС Цветница 1 </t>
  </si>
  <si>
    <t>ДС Посабина 80</t>
  </si>
  <si>
    <t>ДС Попово 120</t>
  </si>
  <si>
    <t>ПС Любичево 40</t>
  </si>
  <si>
    <t>Д</t>
  </si>
  <si>
    <t>Н</t>
  </si>
  <si>
    <t>В</t>
  </si>
  <si>
    <t>Юли</t>
  </si>
  <si>
    <t>Август</t>
  </si>
  <si>
    <t>Септември</t>
  </si>
  <si>
    <t>Октомври</t>
  </si>
  <si>
    <t>Ноември</t>
  </si>
  <si>
    <t>Декември</t>
  </si>
  <si>
    <t>Д  лв/kWh</t>
  </si>
  <si>
    <t>Н  лв/kWh</t>
  </si>
  <si>
    <t>В  лв/kWh</t>
  </si>
  <si>
    <t>Цена с пренос и достъп Енерго-Про</t>
  </si>
  <si>
    <t>Прогнозна стойност за трите тарифи, лв</t>
  </si>
  <si>
    <t>12 месеца по тарифи kWh</t>
  </si>
  <si>
    <t>Сума kWh по тарифи</t>
  </si>
  <si>
    <t>Д  [kWh]</t>
  </si>
  <si>
    <t>Н  [kWh]</t>
  </si>
  <si>
    <t>В  [kWh]</t>
  </si>
  <si>
    <t>Стойност по тарифи,  лв</t>
  </si>
  <si>
    <t>ОБЩО: 5 207.6 МWh</t>
  </si>
  <si>
    <t>Приложение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</si>
</sst>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0" fontId="18" fillId="0" borderId="10" xfId="0" applyFont="1" applyBorder="1" applyAlignment="1">
      <alignment wrapText="1"/>
    </xf>
    <xf numFmtId="0" fontId="18" fillId="33" borderId="10" xfId="0" applyFont="1" applyFill="1" applyBorder="1" applyAlignment="1">
      <alignment wrapText="1"/>
    </xf>
    <xf numFmtId="0" fontId="18" fillId="34" borderId="10" xfId="0" applyFont="1" applyFill="1" applyBorder="1" applyAlignment="1">
      <alignment wrapText="1"/>
    </xf>
    <xf numFmtId="0" fontId="19" fillId="0" borderId="13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18" fillId="33" borderId="13" xfId="0" applyFont="1" applyFill="1" applyBorder="1" applyAlignment="1">
      <alignment wrapText="1"/>
    </xf>
    <xf numFmtId="0" fontId="0" fillId="0" borderId="11" xfId="0" applyBorder="1"/>
    <xf numFmtId="0" fontId="20" fillId="0" borderId="11" xfId="0" applyFont="1" applyBorder="1"/>
    <xf numFmtId="0" fontId="0" fillId="0" borderId="14" xfId="0" applyBorder="1"/>
    <xf numFmtId="1" fontId="0" fillId="0" borderId="11" xfId="0" applyNumberFormat="1" applyBorder="1"/>
    <xf numFmtId="0" fontId="16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vertical="top"/>
    </xf>
    <xf numFmtId="0" fontId="18" fillId="34" borderId="13" xfId="0" applyFont="1" applyFill="1" applyBorder="1" applyAlignment="1">
      <alignment wrapText="1"/>
    </xf>
    <xf numFmtId="0" fontId="0" fillId="0" borderId="0" xfId="0" applyFont="1"/>
    <xf numFmtId="0" fontId="16" fillId="0" borderId="10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0" fontId="16" fillId="34" borderId="12" xfId="0" applyFont="1" applyFill="1" applyBorder="1" applyAlignment="1">
      <alignment wrapText="1"/>
    </xf>
    <xf numFmtId="0" fontId="16" fillId="0" borderId="11" xfId="0" applyFont="1" applyFill="1" applyBorder="1" applyAlignment="1">
      <alignment wrapText="1"/>
    </xf>
    <xf numFmtId="0" fontId="0" fillId="0" borderId="11" xfId="0" applyFont="1" applyBorder="1"/>
    <xf numFmtId="0" fontId="16" fillId="34" borderId="16" xfId="0" applyFont="1" applyFill="1" applyBorder="1" applyAlignment="1">
      <alignment wrapText="1"/>
    </xf>
    <xf numFmtId="0" fontId="16" fillId="0" borderId="17" xfId="0" applyFont="1" applyFill="1" applyBorder="1" applyAlignment="1">
      <alignment wrapText="1"/>
    </xf>
    <xf numFmtId="0" fontId="0" fillId="0" borderId="17" xfId="0" applyFont="1" applyBorder="1"/>
    <xf numFmtId="0" fontId="0" fillId="0" borderId="17" xfId="0" applyBorder="1"/>
    <xf numFmtId="0" fontId="16" fillId="0" borderId="16" xfId="0" applyFont="1" applyBorder="1" applyAlignment="1">
      <alignment wrapText="1"/>
    </xf>
    <xf numFmtId="0" fontId="16" fillId="0" borderId="17" xfId="0" applyFont="1" applyFill="1" applyBorder="1" applyAlignment="1">
      <alignment horizontal="center" wrapText="1"/>
    </xf>
    <xf numFmtId="0" fontId="16" fillId="0" borderId="11" xfId="0" applyFont="1" applyFill="1" applyBorder="1" applyAlignment="1">
      <alignment horizontal="center" wrapText="1"/>
    </xf>
    <xf numFmtId="1" fontId="21" fillId="0" borderId="11" xfId="0" applyNumberFormat="1" applyFont="1" applyBorder="1"/>
    <xf numFmtId="1" fontId="0" fillId="0" borderId="0" xfId="0" applyNumberFormat="1"/>
    <xf numFmtId="0" fontId="16" fillId="0" borderId="0" xfId="0" applyFont="1"/>
    <xf numFmtId="0" fontId="0" fillId="0" borderId="17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34" borderId="11" xfId="0" applyFont="1" applyFill="1" applyBorder="1" applyAlignment="1">
      <alignment horizontal="center"/>
    </xf>
    <xf numFmtId="0" fontId="0" fillId="34" borderId="15" xfId="0" applyFont="1" applyFill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center" vertical="top" wrapText="1"/>
    </xf>
    <xf numFmtId="0" fontId="16" fillId="0" borderId="0" xfId="0" applyFont="1" applyAlignment="1">
      <alignment horizont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8"/>
  <sheetViews>
    <sheetView showGridLines="0" topLeftCell="A40" zoomScaleNormal="100" workbookViewId="0">
      <selection activeCell="K120" sqref="A120:XFD120"/>
    </sheetView>
  </sheetViews>
  <sheetFormatPr defaultRowHeight="15" x14ac:dyDescent="0.25"/>
  <cols>
    <col min="1" max="1" width="30.85546875" bestFit="1" customWidth="1"/>
    <col min="2" max="2" width="12" customWidth="1"/>
    <col min="3" max="3" width="18.140625" customWidth="1"/>
    <col min="4" max="6" width="10.42578125" bestFit="1" customWidth="1"/>
    <col min="7" max="7" width="11" customWidth="1"/>
    <col min="8" max="8" width="10.85546875" customWidth="1"/>
    <col min="9" max="9" width="10.7109375" customWidth="1"/>
    <col min="10" max="10" width="10.42578125" customWidth="1"/>
    <col min="11" max="11" width="11.5703125" customWidth="1"/>
    <col min="12" max="12" width="11.140625" customWidth="1"/>
    <col min="13" max="13" width="10.7109375" customWidth="1"/>
    <col min="14" max="14" width="10.5703125" customWidth="1"/>
    <col min="15" max="15" width="10.7109375" customWidth="1"/>
    <col min="16" max="16" width="11.42578125" customWidth="1"/>
    <col min="17" max="17" width="10.7109375" customWidth="1"/>
    <col min="18" max="18" width="10.85546875" customWidth="1"/>
    <col min="19" max="19" width="10.28515625" customWidth="1"/>
    <col min="20" max="20" width="10.7109375" customWidth="1"/>
    <col min="21" max="21" width="10.28515625" customWidth="1"/>
  </cols>
  <sheetData>
    <row r="1" spans="1:24" x14ac:dyDescent="0.25">
      <c r="A1" s="14"/>
      <c r="B1" s="14"/>
      <c r="C1" s="14"/>
      <c r="D1" s="31" t="s">
        <v>292</v>
      </c>
      <c r="E1" s="31"/>
      <c r="F1" s="31"/>
      <c r="G1" s="32" t="s">
        <v>293</v>
      </c>
      <c r="H1" s="32"/>
      <c r="I1" s="32"/>
      <c r="J1" s="31" t="s">
        <v>294</v>
      </c>
      <c r="K1" s="31"/>
      <c r="L1" s="31"/>
      <c r="M1" s="32" t="s">
        <v>295</v>
      </c>
      <c r="N1" s="32"/>
      <c r="O1" s="32"/>
      <c r="P1" s="31" t="s">
        <v>296</v>
      </c>
      <c r="Q1" s="31"/>
      <c r="R1" s="31"/>
      <c r="S1" s="32" t="s">
        <v>297</v>
      </c>
      <c r="T1" s="32"/>
      <c r="U1" s="33"/>
      <c r="V1" s="30" t="s">
        <v>322</v>
      </c>
      <c r="W1" s="31"/>
      <c r="X1" s="31"/>
    </row>
    <row r="2" spans="1:24" ht="16.5" customHeight="1" x14ac:dyDescent="0.25">
      <c r="A2" s="15" t="s">
        <v>0</v>
      </c>
      <c r="B2" s="15" t="s">
        <v>1</v>
      </c>
      <c r="C2" s="15" t="s">
        <v>2</v>
      </c>
      <c r="D2" s="16" t="s">
        <v>323</v>
      </c>
      <c r="E2" s="16" t="s">
        <v>324</v>
      </c>
      <c r="F2" s="16" t="s">
        <v>325</v>
      </c>
      <c r="G2" s="17" t="s">
        <v>323</v>
      </c>
      <c r="H2" s="17" t="s">
        <v>324</v>
      </c>
      <c r="I2" s="17" t="s">
        <v>325</v>
      </c>
      <c r="J2" s="16" t="s">
        <v>323</v>
      </c>
      <c r="K2" s="16" t="s">
        <v>324</v>
      </c>
      <c r="L2" s="16" t="s">
        <v>325</v>
      </c>
      <c r="M2" s="17" t="s">
        <v>323</v>
      </c>
      <c r="N2" s="17" t="s">
        <v>324</v>
      </c>
      <c r="O2" s="17" t="s">
        <v>325</v>
      </c>
      <c r="P2" s="16" t="s">
        <v>323</v>
      </c>
      <c r="Q2" s="16" t="s">
        <v>324</v>
      </c>
      <c r="R2" s="16" t="s">
        <v>325</v>
      </c>
      <c r="S2" s="17" t="s">
        <v>323</v>
      </c>
      <c r="T2" s="17" t="s">
        <v>324</v>
      </c>
      <c r="U2" s="20" t="s">
        <v>325</v>
      </c>
      <c r="V2" s="21" t="s">
        <v>307</v>
      </c>
      <c r="W2" s="18" t="s">
        <v>308</v>
      </c>
      <c r="X2" s="18" t="s">
        <v>309</v>
      </c>
    </row>
    <row r="3" spans="1:24" x14ac:dyDescent="0.25">
      <c r="A3" s="2" t="s">
        <v>3</v>
      </c>
      <c r="B3" s="1" t="s">
        <v>4</v>
      </c>
      <c r="C3" s="1">
        <v>21066015</v>
      </c>
      <c r="D3" s="1">
        <v>6120</v>
      </c>
      <c r="E3" s="1">
        <v>4590</v>
      </c>
      <c r="F3" s="1">
        <v>3810</v>
      </c>
      <c r="G3" s="3">
        <v>3900</v>
      </c>
      <c r="H3" s="3">
        <v>2970</v>
      </c>
      <c r="I3" s="3">
        <v>2670</v>
      </c>
      <c r="J3" s="1">
        <v>5040</v>
      </c>
      <c r="K3" s="1">
        <v>3720</v>
      </c>
      <c r="L3" s="1">
        <v>3930</v>
      </c>
      <c r="M3" s="3">
        <v>4500</v>
      </c>
      <c r="N3" s="3">
        <v>3120</v>
      </c>
      <c r="O3" s="3">
        <v>3000</v>
      </c>
      <c r="P3" s="1">
        <v>5100</v>
      </c>
      <c r="Q3" s="1">
        <v>3510</v>
      </c>
      <c r="R3" s="1">
        <v>3540</v>
      </c>
      <c r="S3" s="3">
        <v>5100</v>
      </c>
      <c r="T3" s="3">
        <v>3510</v>
      </c>
      <c r="U3" s="13">
        <v>3540</v>
      </c>
      <c r="V3" s="22">
        <f>SUM(D3,G3,J3,M3,P3,S3)</f>
        <v>29760</v>
      </c>
      <c r="W3" s="19">
        <f>SUM(E3,H3,K3,N3,Q3,T3,)</f>
        <v>21420</v>
      </c>
      <c r="X3" s="19">
        <f>SUM(F3,I3,L3,O3,U3)</f>
        <v>16950</v>
      </c>
    </row>
    <row r="4" spans="1:24" x14ac:dyDescent="0.25">
      <c r="A4" s="2" t="s">
        <v>5</v>
      </c>
      <c r="B4" s="1" t="s">
        <v>4</v>
      </c>
      <c r="C4" s="1">
        <v>21066045</v>
      </c>
      <c r="D4" s="1">
        <v>9</v>
      </c>
      <c r="E4" s="1">
        <v>11</v>
      </c>
      <c r="F4" s="1">
        <v>0</v>
      </c>
      <c r="G4" s="3">
        <v>8</v>
      </c>
      <c r="H4" s="3">
        <v>12</v>
      </c>
      <c r="I4" s="3">
        <v>0</v>
      </c>
      <c r="J4" s="1">
        <v>8</v>
      </c>
      <c r="K4" s="1">
        <v>12</v>
      </c>
      <c r="L4" s="1">
        <v>0</v>
      </c>
      <c r="M4" s="3">
        <v>10</v>
      </c>
      <c r="N4" s="3">
        <v>12</v>
      </c>
      <c r="O4" s="3">
        <v>0</v>
      </c>
      <c r="P4" s="1">
        <v>9</v>
      </c>
      <c r="Q4" s="1">
        <v>10</v>
      </c>
      <c r="R4" s="1">
        <v>0</v>
      </c>
      <c r="S4" s="3">
        <v>9</v>
      </c>
      <c r="T4" s="3">
        <v>10</v>
      </c>
      <c r="U4" s="13">
        <v>0</v>
      </c>
      <c r="V4" s="22">
        <f t="shared" ref="V4:V67" si="0">SUM(D4,G4,J4,M4,P4,S4)</f>
        <v>53</v>
      </c>
      <c r="W4" s="19">
        <f t="shared" ref="W4:W67" si="1">SUM(E4,H4,K4,N4,Q4,T4,)</f>
        <v>67</v>
      </c>
      <c r="X4" s="19">
        <f t="shared" ref="X4:X67" si="2">SUM(F4,I4,L4,O4,U4)</f>
        <v>0</v>
      </c>
    </row>
    <row r="5" spans="1:24" x14ac:dyDescent="0.25">
      <c r="A5" s="2" t="s">
        <v>6</v>
      </c>
      <c r="B5" s="1" t="s">
        <v>4</v>
      </c>
      <c r="C5" s="1">
        <v>21066044</v>
      </c>
      <c r="D5" s="1">
        <v>17</v>
      </c>
      <c r="E5" s="1">
        <v>2</v>
      </c>
      <c r="F5" s="1">
        <v>0</v>
      </c>
      <c r="G5" s="3">
        <v>16</v>
      </c>
      <c r="H5" s="3">
        <v>2</v>
      </c>
      <c r="I5" s="3">
        <v>0</v>
      </c>
      <c r="J5" s="1">
        <v>16</v>
      </c>
      <c r="K5" s="1">
        <v>1</v>
      </c>
      <c r="L5" s="1">
        <v>0</v>
      </c>
      <c r="M5" s="3">
        <v>19</v>
      </c>
      <c r="N5" s="3">
        <v>2</v>
      </c>
      <c r="O5" s="3">
        <v>0</v>
      </c>
      <c r="P5" s="1">
        <v>17</v>
      </c>
      <c r="Q5" s="1">
        <v>2</v>
      </c>
      <c r="R5" s="1">
        <v>0</v>
      </c>
      <c r="S5" s="3">
        <v>17</v>
      </c>
      <c r="T5" s="3">
        <v>2</v>
      </c>
      <c r="U5" s="13">
        <v>0</v>
      </c>
      <c r="V5" s="22">
        <f t="shared" si="0"/>
        <v>102</v>
      </c>
      <c r="W5" s="19">
        <f t="shared" si="1"/>
        <v>11</v>
      </c>
      <c r="X5" s="19">
        <f t="shared" si="2"/>
        <v>0</v>
      </c>
    </row>
    <row r="6" spans="1:24" x14ac:dyDescent="0.25">
      <c r="A6" s="2" t="s">
        <v>7</v>
      </c>
      <c r="B6" s="1" t="s">
        <v>4</v>
      </c>
      <c r="C6" s="1">
        <v>21028288</v>
      </c>
      <c r="D6" s="1">
        <v>625</v>
      </c>
      <c r="E6" s="1">
        <v>211</v>
      </c>
      <c r="F6" s="1">
        <v>0</v>
      </c>
      <c r="G6" s="3">
        <v>426</v>
      </c>
      <c r="H6" s="3">
        <v>175</v>
      </c>
      <c r="I6" s="3">
        <v>0</v>
      </c>
      <c r="J6" s="1">
        <v>230</v>
      </c>
      <c r="K6" s="1">
        <v>159</v>
      </c>
      <c r="L6" s="1">
        <v>0</v>
      </c>
      <c r="M6" s="3">
        <v>163</v>
      </c>
      <c r="N6" s="3">
        <v>123</v>
      </c>
      <c r="O6" s="3">
        <v>0</v>
      </c>
      <c r="P6" s="1">
        <v>105</v>
      </c>
      <c r="Q6" s="1">
        <v>62</v>
      </c>
      <c r="R6" s="1">
        <v>0</v>
      </c>
      <c r="S6" s="3">
        <v>105</v>
      </c>
      <c r="T6" s="3">
        <v>62</v>
      </c>
      <c r="U6" s="13">
        <v>0</v>
      </c>
      <c r="V6" s="22">
        <f t="shared" si="0"/>
        <v>1654</v>
      </c>
      <c r="W6" s="19">
        <f t="shared" si="1"/>
        <v>792</v>
      </c>
      <c r="X6" s="19">
        <f t="shared" si="2"/>
        <v>0</v>
      </c>
    </row>
    <row r="7" spans="1:24" x14ac:dyDescent="0.25">
      <c r="A7" s="2" t="s">
        <v>8</v>
      </c>
      <c r="B7" s="1" t="s">
        <v>4</v>
      </c>
      <c r="C7" s="1">
        <v>21030126</v>
      </c>
      <c r="D7" s="1">
        <v>0</v>
      </c>
      <c r="E7" s="1">
        <v>0</v>
      </c>
      <c r="F7" s="1">
        <v>0</v>
      </c>
      <c r="G7" s="3">
        <v>0</v>
      </c>
      <c r="H7" s="3">
        <v>0</v>
      </c>
      <c r="I7" s="3">
        <v>0</v>
      </c>
      <c r="J7" s="1">
        <v>0</v>
      </c>
      <c r="K7" s="1">
        <v>0</v>
      </c>
      <c r="L7" s="1">
        <v>0</v>
      </c>
      <c r="M7" s="3">
        <v>0</v>
      </c>
      <c r="N7" s="3">
        <v>0</v>
      </c>
      <c r="O7" s="3">
        <v>0</v>
      </c>
      <c r="P7" s="1">
        <v>0</v>
      </c>
      <c r="Q7" s="1">
        <v>0</v>
      </c>
      <c r="R7" s="1">
        <v>0</v>
      </c>
      <c r="S7" s="3">
        <v>0</v>
      </c>
      <c r="T7" s="3">
        <v>0</v>
      </c>
      <c r="U7" s="13">
        <v>0</v>
      </c>
      <c r="V7" s="22">
        <f t="shared" si="0"/>
        <v>0</v>
      </c>
      <c r="W7" s="19">
        <f t="shared" si="1"/>
        <v>0</v>
      </c>
      <c r="X7" s="19">
        <f t="shared" si="2"/>
        <v>0</v>
      </c>
    </row>
    <row r="8" spans="1:24" x14ac:dyDescent="0.25">
      <c r="A8" s="2" t="s">
        <v>9</v>
      </c>
      <c r="B8" s="1" t="s">
        <v>4</v>
      </c>
      <c r="C8" s="1">
        <v>21066046</v>
      </c>
      <c r="D8" s="1">
        <v>4230</v>
      </c>
      <c r="E8" s="1">
        <v>3240</v>
      </c>
      <c r="F8" s="1">
        <v>2700</v>
      </c>
      <c r="G8" s="3">
        <v>3480</v>
      </c>
      <c r="H8" s="3">
        <v>2370</v>
      </c>
      <c r="I8" s="3">
        <v>2100</v>
      </c>
      <c r="J8" s="1">
        <v>3630</v>
      </c>
      <c r="K8" s="1">
        <v>2640</v>
      </c>
      <c r="L8" s="1">
        <v>2220</v>
      </c>
      <c r="M8" s="3">
        <v>3270</v>
      </c>
      <c r="N8" s="3">
        <v>1980</v>
      </c>
      <c r="O8" s="3">
        <v>1800</v>
      </c>
      <c r="P8" s="1">
        <v>2730</v>
      </c>
      <c r="Q8" s="1">
        <v>1410</v>
      </c>
      <c r="R8" s="1">
        <v>1590</v>
      </c>
      <c r="S8" s="3">
        <v>2730</v>
      </c>
      <c r="T8" s="3">
        <v>1410</v>
      </c>
      <c r="U8" s="13">
        <v>1590</v>
      </c>
      <c r="V8" s="22">
        <f t="shared" si="0"/>
        <v>20070</v>
      </c>
      <c r="W8" s="19">
        <f t="shared" si="1"/>
        <v>13050</v>
      </c>
      <c r="X8" s="19">
        <f t="shared" si="2"/>
        <v>10410</v>
      </c>
    </row>
    <row r="9" spans="1:24" x14ac:dyDescent="0.25">
      <c r="A9" s="2" t="s">
        <v>10</v>
      </c>
      <c r="B9" s="1" t="s">
        <v>4</v>
      </c>
      <c r="C9" s="1">
        <v>21066047</v>
      </c>
      <c r="D9" s="1">
        <v>1</v>
      </c>
      <c r="E9" s="1">
        <v>1</v>
      </c>
      <c r="F9" s="1">
        <v>0</v>
      </c>
      <c r="G9" s="3">
        <v>0</v>
      </c>
      <c r="H9" s="3">
        <v>0</v>
      </c>
      <c r="I9" s="3">
        <v>0</v>
      </c>
      <c r="J9" s="1">
        <v>1</v>
      </c>
      <c r="K9" s="1">
        <v>0</v>
      </c>
      <c r="L9" s="1">
        <v>0</v>
      </c>
      <c r="M9" s="3">
        <v>0</v>
      </c>
      <c r="N9" s="3">
        <v>1</v>
      </c>
      <c r="O9" s="3">
        <v>0</v>
      </c>
      <c r="P9" s="1">
        <v>1</v>
      </c>
      <c r="Q9" s="1">
        <v>0</v>
      </c>
      <c r="R9" s="1">
        <v>0</v>
      </c>
      <c r="S9" s="3">
        <v>1</v>
      </c>
      <c r="T9" s="3">
        <v>0</v>
      </c>
      <c r="U9" s="13">
        <v>0</v>
      </c>
      <c r="V9" s="22">
        <f t="shared" si="0"/>
        <v>4</v>
      </c>
      <c r="W9" s="19">
        <f t="shared" si="1"/>
        <v>2</v>
      </c>
      <c r="X9" s="19">
        <f t="shared" si="2"/>
        <v>0</v>
      </c>
    </row>
    <row r="10" spans="1:24" x14ac:dyDescent="0.25">
      <c r="A10" s="2" t="s">
        <v>11</v>
      </c>
      <c r="B10" s="1" t="s">
        <v>4</v>
      </c>
      <c r="C10" s="1">
        <v>21030131</v>
      </c>
      <c r="D10" s="1">
        <v>1753</v>
      </c>
      <c r="E10" s="1">
        <v>1396</v>
      </c>
      <c r="F10" s="1">
        <v>1169</v>
      </c>
      <c r="G10" s="3">
        <v>229</v>
      </c>
      <c r="H10" s="3">
        <v>350</v>
      </c>
      <c r="I10" s="3">
        <v>438</v>
      </c>
      <c r="J10" s="1">
        <v>696</v>
      </c>
      <c r="K10" s="1">
        <v>660</v>
      </c>
      <c r="L10" s="1">
        <v>800</v>
      </c>
      <c r="M10" s="3">
        <v>590</v>
      </c>
      <c r="N10" s="3">
        <v>739</v>
      </c>
      <c r="O10" s="3">
        <v>662</v>
      </c>
      <c r="P10" s="1">
        <v>645</v>
      </c>
      <c r="Q10" s="1">
        <v>591</v>
      </c>
      <c r="R10" s="1">
        <v>760</v>
      </c>
      <c r="S10" s="3">
        <v>645</v>
      </c>
      <c r="T10" s="3">
        <v>591</v>
      </c>
      <c r="U10" s="13">
        <v>760</v>
      </c>
      <c r="V10" s="22">
        <f t="shared" si="0"/>
        <v>4558</v>
      </c>
      <c r="W10" s="19">
        <f t="shared" si="1"/>
        <v>4327</v>
      </c>
      <c r="X10" s="19">
        <f t="shared" si="2"/>
        <v>3829</v>
      </c>
    </row>
    <row r="11" spans="1:24" x14ac:dyDescent="0.25">
      <c r="A11" s="2" t="s">
        <v>12</v>
      </c>
      <c r="B11" s="1" t="s">
        <v>4</v>
      </c>
      <c r="C11" s="1">
        <v>21035114</v>
      </c>
      <c r="D11" s="1">
        <v>3</v>
      </c>
      <c r="E11" s="1">
        <v>2</v>
      </c>
      <c r="F11" s="1">
        <v>0</v>
      </c>
      <c r="G11" s="3">
        <v>3</v>
      </c>
      <c r="H11" s="3">
        <v>1</v>
      </c>
      <c r="I11" s="3">
        <v>0</v>
      </c>
      <c r="J11" s="1">
        <v>2</v>
      </c>
      <c r="K11" s="1">
        <v>2</v>
      </c>
      <c r="L11" s="1">
        <v>0</v>
      </c>
      <c r="M11" s="3">
        <v>3</v>
      </c>
      <c r="N11" s="3">
        <v>1</v>
      </c>
      <c r="O11" s="3">
        <v>0</v>
      </c>
      <c r="P11" s="1">
        <v>3</v>
      </c>
      <c r="Q11" s="1">
        <v>1</v>
      </c>
      <c r="R11" s="1">
        <v>0</v>
      </c>
      <c r="S11" s="3">
        <v>3</v>
      </c>
      <c r="T11" s="3">
        <v>1</v>
      </c>
      <c r="U11" s="13">
        <v>0</v>
      </c>
      <c r="V11" s="22">
        <f t="shared" si="0"/>
        <v>17</v>
      </c>
      <c r="W11" s="19">
        <f t="shared" si="1"/>
        <v>8</v>
      </c>
      <c r="X11" s="19">
        <f t="shared" si="2"/>
        <v>0</v>
      </c>
    </row>
    <row r="12" spans="1:24" x14ac:dyDescent="0.25">
      <c r="A12" s="2" t="s">
        <v>13</v>
      </c>
      <c r="B12" s="1" t="s">
        <v>4</v>
      </c>
      <c r="C12" s="1">
        <v>21034090</v>
      </c>
      <c r="D12" s="1">
        <v>3</v>
      </c>
      <c r="E12" s="1">
        <v>1</v>
      </c>
      <c r="F12" s="1">
        <v>0</v>
      </c>
      <c r="G12" s="3">
        <v>1</v>
      </c>
      <c r="H12" s="3">
        <v>1</v>
      </c>
      <c r="I12" s="3">
        <v>0</v>
      </c>
      <c r="J12" s="1">
        <v>1</v>
      </c>
      <c r="K12" s="1">
        <v>1</v>
      </c>
      <c r="L12" s="1">
        <v>0</v>
      </c>
      <c r="M12" s="3">
        <v>1</v>
      </c>
      <c r="N12" s="3">
        <v>0</v>
      </c>
      <c r="O12" s="3">
        <v>0</v>
      </c>
      <c r="P12" s="1">
        <v>1</v>
      </c>
      <c r="Q12" s="1">
        <v>0</v>
      </c>
      <c r="R12" s="1">
        <v>0</v>
      </c>
      <c r="S12" s="3">
        <v>1</v>
      </c>
      <c r="T12" s="3">
        <v>0</v>
      </c>
      <c r="U12" s="13">
        <v>0</v>
      </c>
      <c r="V12" s="22">
        <f t="shared" si="0"/>
        <v>8</v>
      </c>
      <c r="W12" s="19">
        <f t="shared" si="1"/>
        <v>3</v>
      </c>
      <c r="X12" s="19">
        <f t="shared" si="2"/>
        <v>0</v>
      </c>
    </row>
    <row r="13" spans="1:24" x14ac:dyDescent="0.25">
      <c r="A13" s="2" t="s">
        <v>302</v>
      </c>
      <c r="B13" s="1" t="s">
        <v>4</v>
      </c>
      <c r="C13" s="1">
        <v>21031113</v>
      </c>
      <c r="D13" s="1">
        <v>8460</v>
      </c>
      <c r="E13" s="1">
        <v>5640</v>
      </c>
      <c r="F13" s="1">
        <v>5100</v>
      </c>
      <c r="G13" s="3">
        <v>6000</v>
      </c>
      <c r="H13" s="3">
        <v>3750</v>
      </c>
      <c r="I13" s="3">
        <v>3660</v>
      </c>
      <c r="J13" s="1">
        <v>4020</v>
      </c>
      <c r="K13" s="1">
        <v>2760</v>
      </c>
      <c r="L13" s="1">
        <v>2520</v>
      </c>
      <c r="M13" s="3">
        <v>3270</v>
      </c>
      <c r="N13" s="3">
        <v>2280</v>
      </c>
      <c r="O13" s="3">
        <v>2430</v>
      </c>
      <c r="P13" s="1">
        <v>2610</v>
      </c>
      <c r="Q13" s="1">
        <v>1350</v>
      </c>
      <c r="R13" s="1">
        <v>1590</v>
      </c>
      <c r="S13" s="3">
        <v>2610</v>
      </c>
      <c r="T13" s="3">
        <v>1350</v>
      </c>
      <c r="U13" s="13">
        <v>1590</v>
      </c>
      <c r="V13" s="22">
        <f t="shared" si="0"/>
        <v>26970</v>
      </c>
      <c r="W13" s="19">
        <f t="shared" si="1"/>
        <v>17130</v>
      </c>
      <c r="X13" s="19">
        <f t="shared" si="2"/>
        <v>15300</v>
      </c>
    </row>
    <row r="14" spans="1:24" x14ac:dyDescent="0.25">
      <c r="A14" s="2" t="s">
        <v>301</v>
      </c>
      <c r="B14" s="1" t="s">
        <v>4</v>
      </c>
      <c r="C14" s="1">
        <v>21066001</v>
      </c>
      <c r="D14" s="1">
        <v>5880</v>
      </c>
      <c r="E14" s="1">
        <v>4380</v>
      </c>
      <c r="F14" s="1">
        <v>3570</v>
      </c>
      <c r="G14" s="3">
        <v>5100</v>
      </c>
      <c r="H14" s="3">
        <v>3720</v>
      </c>
      <c r="I14" s="3">
        <v>3090</v>
      </c>
      <c r="J14" s="1">
        <v>5610</v>
      </c>
      <c r="K14" s="1">
        <v>3960</v>
      </c>
      <c r="L14" s="1">
        <v>3450</v>
      </c>
      <c r="M14" s="3">
        <v>4680</v>
      </c>
      <c r="N14" s="3">
        <v>3180</v>
      </c>
      <c r="O14" s="3">
        <v>2880</v>
      </c>
      <c r="P14" s="1">
        <v>6330</v>
      </c>
      <c r="Q14" s="1">
        <v>4200</v>
      </c>
      <c r="R14" s="1">
        <v>3630</v>
      </c>
      <c r="S14" s="3">
        <v>6330</v>
      </c>
      <c r="T14" s="3">
        <v>4200</v>
      </c>
      <c r="U14" s="13">
        <v>3630</v>
      </c>
      <c r="V14" s="22">
        <f t="shared" si="0"/>
        <v>33930</v>
      </c>
      <c r="W14" s="19">
        <f t="shared" si="1"/>
        <v>23640</v>
      </c>
      <c r="X14" s="19">
        <f t="shared" si="2"/>
        <v>16620</v>
      </c>
    </row>
    <row r="15" spans="1:24" x14ac:dyDescent="0.25">
      <c r="A15" s="2" t="s">
        <v>14</v>
      </c>
      <c r="B15" s="1" t="s">
        <v>4</v>
      </c>
      <c r="C15" s="1">
        <v>21066002</v>
      </c>
      <c r="D15" s="1">
        <v>856</v>
      </c>
      <c r="E15" s="1">
        <v>754</v>
      </c>
      <c r="F15" s="1">
        <v>504</v>
      </c>
      <c r="G15" s="3">
        <v>741</v>
      </c>
      <c r="H15" s="3">
        <v>621</v>
      </c>
      <c r="I15" s="3">
        <v>469</v>
      </c>
      <c r="J15" s="1">
        <v>825</v>
      </c>
      <c r="K15" s="1">
        <v>609</v>
      </c>
      <c r="L15" s="1">
        <v>467</v>
      </c>
      <c r="M15" s="3">
        <v>1415</v>
      </c>
      <c r="N15" s="3">
        <v>1122</v>
      </c>
      <c r="O15" s="3">
        <v>828</v>
      </c>
      <c r="P15" s="1">
        <v>1228</v>
      </c>
      <c r="Q15" s="1">
        <v>956</v>
      </c>
      <c r="R15" s="1">
        <v>727</v>
      </c>
      <c r="S15" s="3">
        <v>1228</v>
      </c>
      <c r="T15" s="3">
        <v>956</v>
      </c>
      <c r="U15" s="13">
        <v>727</v>
      </c>
      <c r="V15" s="22">
        <f t="shared" si="0"/>
        <v>6293</v>
      </c>
      <c r="W15" s="19">
        <f t="shared" si="1"/>
        <v>5018</v>
      </c>
      <c r="X15" s="19">
        <f t="shared" si="2"/>
        <v>2995</v>
      </c>
    </row>
    <row r="16" spans="1:24" x14ac:dyDescent="0.25">
      <c r="A16" s="2" t="s">
        <v>300</v>
      </c>
      <c r="B16" s="1" t="s">
        <v>4</v>
      </c>
      <c r="C16" s="1">
        <v>21066003</v>
      </c>
      <c r="D16" s="1">
        <v>3600</v>
      </c>
      <c r="E16" s="1">
        <v>3000</v>
      </c>
      <c r="F16" s="1">
        <v>2220</v>
      </c>
      <c r="G16" s="3">
        <v>3240</v>
      </c>
      <c r="H16" s="3">
        <v>2670</v>
      </c>
      <c r="I16" s="3">
        <v>2010</v>
      </c>
      <c r="J16" s="1">
        <v>3120</v>
      </c>
      <c r="K16" s="1">
        <v>2610</v>
      </c>
      <c r="L16" s="1">
        <v>1950</v>
      </c>
      <c r="M16" s="3">
        <v>2550</v>
      </c>
      <c r="N16" s="3">
        <v>1980</v>
      </c>
      <c r="O16" s="3">
        <v>1800</v>
      </c>
      <c r="P16" s="1">
        <v>3000</v>
      </c>
      <c r="Q16" s="1">
        <v>1880</v>
      </c>
      <c r="R16" s="1">
        <v>1620</v>
      </c>
      <c r="S16" s="3">
        <v>3000</v>
      </c>
      <c r="T16" s="3">
        <v>1880</v>
      </c>
      <c r="U16" s="13">
        <v>1620</v>
      </c>
      <c r="V16" s="22">
        <f t="shared" si="0"/>
        <v>18510</v>
      </c>
      <c r="W16" s="19">
        <f t="shared" si="1"/>
        <v>14020</v>
      </c>
      <c r="X16" s="19">
        <f t="shared" si="2"/>
        <v>9600</v>
      </c>
    </row>
    <row r="17" spans="1:24" x14ac:dyDescent="0.25">
      <c r="A17" s="2" t="s">
        <v>303</v>
      </c>
      <c r="B17" s="1" t="s">
        <v>4</v>
      </c>
      <c r="C17" s="1">
        <v>21066004</v>
      </c>
      <c r="D17" s="1">
        <v>4860</v>
      </c>
      <c r="E17" s="1">
        <v>4770</v>
      </c>
      <c r="F17" s="1">
        <v>2430</v>
      </c>
      <c r="G17" s="3">
        <v>4470</v>
      </c>
      <c r="H17" s="3">
        <v>4380</v>
      </c>
      <c r="I17" s="3">
        <v>1920</v>
      </c>
      <c r="J17" s="1">
        <v>4950</v>
      </c>
      <c r="K17" s="1">
        <v>4830</v>
      </c>
      <c r="L17" s="1">
        <v>1920</v>
      </c>
      <c r="M17" s="3">
        <v>5820</v>
      </c>
      <c r="N17" s="3">
        <v>4740</v>
      </c>
      <c r="O17" s="3">
        <v>690</v>
      </c>
      <c r="P17" s="1">
        <v>6030</v>
      </c>
      <c r="Q17" s="1">
        <v>4920</v>
      </c>
      <c r="R17" s="1">
        <v>540</v>
      </c>
      <c r="S17" s="3">
        <v>6030</v>
      </c>
      <c r="T17" s="3">
        <v>4920</v>
      </c>
      <c r="U17" s="13">
        <v>540</v>
      </c>
      <c r="V17" s="22">
        <f t="shared" si="0"/>
        <v>32160</v>
      </c>
      <c r="W17" s="19">
        <f t="shared" si="1"/>
        <v>28560</v>
      </c>
      <c r="X17" s="19">
        <f t="shared" si="2"/>
        <v>7500</v>
      </c>
    </row>
    <row r="18" spans="1:24" x14ac:dyDescent="0.25">
      <c r="A18" s="2" t="s">
        <v>15</v>
      </c>
      <c r="B18" s="1" t="s">
        <v>4</v>
      </c>
      <c r="C18" s="1">
        <v>21066005</v>
      </c>
      <c r="D18" s="1">
        <v>9360</v>
      </c>
      <c r="E18" s="1">
        <v>9480</v>
      </c>
      <c r="F18" s="1">
        <v>1980</v>
      </c>
      <c r="G18" s="3">
        <v>8760</v>
      </c>
      <c r="H18" s="3">
        <v>8850</v>
      </c>
      <c r="I18" s="3">
        <v>1950</v>
      </c>
      <c r="J18" s="1">
        <v>9630</v>
      </c>
      <c r="K18" s="1">
        <v>9750</v>
      </c>
      <c r="L18" s="1">
        <v>2160</v>
      </c>
      <c r="M18" s="3">
        <v>11160</v>
      </c>
      <c r="N18" s="3">
        <v>9450</v>
      </c>
      <c r="O18" s="3">
        <v>150</v>
      </c>
      <c r="P18" s="1">
        <v>10980</v>
      </c>
      <c r="Q18" s="1">
        <v>9630</v>
      </c>
      <c r="R18" s="1">
        <v>150</v>
      </c>
      <c r="S18" s="3">
        <v>10980</v>
      </c>
      <c r="T18" s="3">
        <v>9630</v>
      </c>
      <c r="U18" s="13">
        <v>150</v>
      </c>
      <c r="V18" s="22">
        <f t="shared" si="0"/>
        <v>60870</v>
      </c>
      <c r="W18" s="19">
        <f t="shared" si="1"/>
        <v>56790</v>
      </c>
      <c r="X18" s="19">
        <f t="shared" si="2"/>
        <v>6390</v>
      </c>
    </row>
    <row r="19" spans="1:24" x14ac:dyDescent="0.25">
      <c r="A19" s="2" t="s">
        <v>16</v>
      </c>
      <c r="B19" s="1" t="s">
        <v>4</v>
      </c>
      <c r="C19" s="1">
        <v>21066006</v>
      </c>
      <c r="D19" s="1">
        <v>810</v>
      </c>
      <c r="E19" s="1">
        <v>609</v>
      </c>
      <c r="F19" s="1">
        <v>395</v>
      </c>
      <c r="G19" s="3">
        <v>706</v>
      </c>
      <c r="H19" s="3">
        <v>458</v>
      </c>
      <c r="I19" s="3">
        <v>452</v>
      </c>
      <c r="J19" s="1">
        <v>1141</v>
      </c>
      <c r="K19" s="1">
        <v>906</v>
      </c>
      <c r="L19" s="1">
        <v>726</v>
      </c>
      <c r="M19" s="3">
        <v>846</v>
      </c>
      <c r="N19" s="3">
        <v>745</v>
      </c>
      <c r="O19" s="3">
        <v>575</v>
      </c>
      <c r="P19" s="1">
        <v>963</v>
      </c>
      <c r="Q19" s="1">
        <v>586</v>
      </c>
      <c r="R19" s="1">
        <v>300</v>
      </c>
      <c r="S19" s="3">
        <v>963</v>
      </c>
      <c r="T19" s="3">
        <v>586</v>
      </c>
      <c r="U19" s="13">
        <v>300</v>
      </c>
      <c r="V19" s="22">
        <f t="shared" si="0"/>
        <v>5429</v>
      </c>
      <c r="W19" s="19">
        <f t="shared" si="1"/>
        <v>3890</v>
      </c>
      <c r="X19" s="19">
        <f t="shared" si="2"/>
        <v>2448</v>
      </c>
    </row>
    <row r="20" spans="1:24" x14ac:dyDescent="0.25">
      <c r="A20" s="2" t="s">
        <v>17</v>
      </c>
      <c r="B20" s="1" t="s">
        <v>4</v>
      </c>
      <c r="C20" s="1">
        <v>21066007</v>
      </c>
      <c r="D20" s="1">
        <v>58</v>
      </c>
      <c r="E20" s="1">
        <v>580</v>
      </c>
      <c r="F20" s="1">
        <v>25</v>
      </c>
      <c r="G20" s="3">
        <v>29</v>
      </c>
      <c r="H20" s="3">
        <v>386</v>
      </c>
      <c r="I20" s="3">
        <v>5</v>
      </c>
      <c r="J20" s="1">
        <v>27</v>
      </c>
      <c r="K20" s="1">
        <v>459</v>
      </c>
      <c r="L20" s="1">
        <v>1</v>
      </c>
      <c r="M20" s="3">
        <v>17</v>
      </c>
      <c r="N20" s="3">
        <v>470</v>
      </c>
      <c r="O20" s="3">
        <v>0</v>
      </c>
      <c r="P20" s="1">
        <v>117</v>
      </c>
      <c r="Q20" s="1">
        <v>341</v>
      </c>
      <c r="R20" s="1">
        <v>81</v>
      </c>
      <c r="S20" s="3">
        <v>117</v>
      </c>
      <c r="T20" s="3">
        <v>341</v>
      </c>
      <c r="U20" s="13">
        <v>81</v>
      </c>
      <c r="V20" s="22">
        <f t="shared" si="0"/>
        <v>365</v>
      </c>
      <c r="W20" s="19">
        <f t="shared" si="1"/>
        <v>2577</v>
      </c>
      <c r="X20" s="19">
        <f t="shared" si="2"/>
        <v>112</v>
      </c>
    </row>
    <row r="21" spans="1:24" x14ac:dyDescent="0.25">
      <c r="A21" s="2" t="s">
        <v>18</v>
      </c>
      <c r="B21" s="1" t="s">
        <v>4</v>
      </c>
      <c r="C21" s="1">
        <v>21066008</v>
      </c>
      <c r="D21" s="1">
        <v>6256</v>
      </c>
      <c r="E21" s="1">
        <v>5289</v>
      </c>
      <c r="F21" s="1">
        <v>0</v>
      </c>
      <c r="G21" s="3">
        <v>5555</v>
      </c>
      <c r="H21" s="3">
        <v>4991</v>
      </c>
      <c r="I21" s="3">
        <v>528</v>
      </c>
      <c r="J21" s="1">
        <v>5730</v>
      </c>
      <c r="K21" s="1">
        <v>4326</v>
      </c>
      <c r="L21" s="1">
        <v>1052</v>
      </c>
      <c r="M21" s="3">
        <v>4330</v>
      </c>
      <c r="N21" s="3">
        <v>3614</v>
      </c>
      <c r="O21" s="3">
        <v>736</v>
      </c>
      <c r="P21" s="1">
        <v>4216</v>
      </c>
      <c r="Q21" s="1">
        <v>4425</v>
      </c>
      <c r="R21" s="1">
        <v>652</v>
      </c>
      <c r="S21" s="3">
        <v>4216</v>
      </c>
      <c r="T21" s="3">
        <v>4425</v>
      </c>
      <c r="U21" s="13">
        <v>652</v>
      </c>
      <c r="V21" s="22">
        <f t="shared" si="0"/>
        <v>30303</v>
      </c>
      <c r="W21" s="19">
        <f t="shared" si="1"/>
        <v>27070</v>
      </c>
      <c r="X21" s="19">
        <f t="shared" si="2"/>
        <v>2968</v>
      </c>
    </row>
    <row r="22" spans="1:24" x14ac:dyDescent="0.25">
      <c r="A22" s="2" t="s">
        <v>19</v>
      </c>
      <c r="B22" s="1" t="s">
        <v>4</v>
      </c>
      <c r="C22" s="1">
        <v>21066009</v>
      </c>
      <c r="D22" s="1">
        <v>8670</v>
      </c>
      <c r="E22" s="1">
        <v>6960</v>
      </c>
      <c r="F22" s="1">
        <v>5190</v>
      </c>
      <c r="G22" s="3">
        <v>6630</v>
      </c>
      <c r="H22" s="3">
        <v>5340</v>
      </c>
      <c r="I22" s="3">
        <v>3900</v>
      </c>
      <c r="J22" s="1">
        <v>7290</v>
      </c>
      <c r="K22" s="1">
        <v>5820</v>
      </c>
      <c r="L22" s="1">
        <v>4350</v>
      </c>
      <c r="M22" s="3">
        <f>272*30</f>
        <v>8160</v>
      </c>
      <c r="N22" s="3">
        <f>221*30</f>
        <v>6630</v>
      </c>
      <c r="O22" s="3">
        <f>164*30</f>
        <v>4920</v>
      </c>
      <c r="P22" s="1">
        <f>261*30</f>
        <v>7830</v>
      </c>
      <c r="Q22" s="1">
        <f>212*30</f>
        <v>6360</v>
      </c>
      <c r="R22" s="1">
        <f>158*30</f>
        <v>4740</v>
      </c>
      <c r="S22" s="3">
        <f>261*30</f>
        <v>7830</v>
      </c>
      <c r="T22" s="3">
        <f>212*30</f>
        <v>6360</v>
      </c>
      <c r="U22" s="13">
        <f>158*30</f>
        <v>4740</v>
      </c>
      <c r="V22" s="22">
        <f t="shared" si="0"/>
        <v>46410</v>
      </c>
      <c r="W22" s="19">
        <f t="shared" si="1"/>
        <v>37470</v>
      </c>
      <c r="X22" s="19">
        <f t="shared" si="2"/>
        <v>23100</v>
      </c>
    </row>
    <row r="23" spans="1:24" x14ac:dyDescent="0.25">
      <c r="A23" s="2" t="s">
        <v>20</v>
      </c>
      <c r="B23" s="2" t="s">
        <v>4</v>
      </c>
      <c r="C23" s="1">
        <v>21066010</v>
      </c>
      <c r="D23" s="1">
        <v>421</v>
      </c>
      <c r="E23" s="1">
        <v>164</v>
      </c>
      <c r="F23" s="1">
        <v>298</v>
      </c>
      <c r="G23" s="3">
        <v>305</v>
      </c>
      <c r="H23" s="3">
        <v>97</v>
      </c>
      <c r="I23" s="3">
        <v>228</v>
      </c>
      <c r="J23" s="1">
        <v>291</v>
      </c>
      <c r="K23" s="1">
        <v>88</v>
      </c>
      <c r="L23" s="1">
        <v>226</v>
      </c>
      <c r="M23" s="3">
        <v>275</v>
      </c>
      <c r="N23" s="3">
        <v>83</v>
      </c>
      <c r="O23" s="3">
        <v>225</v>
      </c>
      <c r="P23" s="1">
        <v>275</v>
      </c>
      <c r="Q23" s="1">
        <v>102</v>
      </c>
      <c r="R23" s="1">
        <v>240</v>
      </c>
      <c r="S23" s="3">
        <v>275</v>
      </c>
      <c r="T23" s="3">
        <v>102</v>
      </c>
      <c r="U23" s="13">
        <v>240</v>
      </c>
      <c r="V23" s="22">
        <f t="shared" si="0"/>
        <v>1842</v>
      </c>
      <c r="W23" s="19">
        <f t="shared" si="1"/>
        <v>636</v>
      </c>
      <c r="X23" s="19">
        <f t="shared" si="2"/>
        <v>1217</v>
      </c>
    </row>
    <row r="24" spans="1:24" x14ac:dyDescent="0.25">
      <c r="A24" s="2" t="s">
        <v>21</v>
      </c>
      <c r="B24" s="1" t="s">
        <v>4</v>
      </c>
      <c r="C24" s="1">
        <v>21066011</v>
      </c>
      <c r="D24" s="1">
        <v>0</v>
      </c>
      <c r="E24" s="1">
        <v>0</v>
      </c>
      <c r="F24" s="1">
        <v>0</v>
      </c>
      <c r="G24" s="3">
        <v>0</v>
      </c>
      <c r="H24" s="3">
        <v>0</v>
      </c>
      <c r="I24" s="3">
        <v>0</v>
      </c>
      <c r="J24" s="1">
        <v>0</v>
      </c>
      <c r="K24" s="1">
        <v>0</v>
      </c>
      <c r="L24" s="1">
        <v>0</v>
      </c>
      <c r="M24" s="3">
        <v>0</v>
      </c>
      <c r="N24" s="3">
        <v>0</v>
      </c>
      <c r="O24" s="3">
        <v>0</v>
      </c>
      <c r="P24" s="1">
        <v>0</v>
      </c>
      <c r="Q24" s="1">
        <v>0</v>
      </c>
      <c r="R24" s="1">
        <v>0</v>
      </c>
      <c r="S24" s="3">
        <v>0</v>
      </c>
      <c r="T24" s="3">
        <v>0</v>
      </c>
      <c r="U24" s="13">
        <v>0</v>
      </c>
      <c r="V24" s="22">
        <f t="shared" si="0"/>
        <v>0</v>
      </c>
      <c r="W24" s="19">
        <f t="shared" si="1"/>
        <v>0</v>
      </c>
      <c r="X24" s="19">
        <f t="shared" si="2"/>
        <v>0</v>
      </c>
    </row>
    <row r="25" spans="1:24" x14ac:dyDescent="0.25">
      <c r="A25" s="2" t="s">
        <v>22</v>
      </c>
      <c r="B25" s="1" t="s">
        <v>4</v>
      </c>
      <c r="C25" s="1">
        <v>21066013</v>
      </c>
      <c r="D25" s="1">
        <v>0</v>
      </c>
      <c r="E25" s="1">
        <v>0</v>
      </c>
      <c r="F25" s="1">
        <v>0</v>
      </c>
      <c r="G25" s="3">
        <v>0</v>
      </c>
      <c r="H25" s="3">
        <v>0</v>
      </c>
      <c r="I25" s="3">
        <v>0</v>
      </c>
      <c r="J25" s="1">
        <v>0</v>
      </c>
      <c r="K25" s="1">
        <v>0</v>
      </c>
      <c r="L25" s="1">
        <v>0</v>
      </c>
      <c r="M25" s="3">
        <v>0</v>
      </c>
      <c r="N25" s="3">
        <v>0</v>
      </c>
      <c r="O25" s="3">
        <v>0</v>
      </c>
      <c r="P25" s="1">
        <v>0</v>
      </c>
      <c r="Q25" s="1">
        <v>0</v>
      </c>
      <c r="R25" s="1">
        <v>0</v>
      </c>
      <c r="S25" s="3">
        <v>0</v>
      </c>
      <c r="T25" s="3">
        <v>0</v>
      </c>
      <c r="U25" s="13">
        <v>0</v>
      </c>
      <c r="V25" s="22">
        <f t="shared" si="0"/>
        <v>0</v>
      </c>
      <c r="W25" s="19">
        <f t="shared" si="1"/>
        <v>0</v>
      </c>
      <c r="X25" s="19">
        <f t="shared" si="2"/>
        <v>0</v>
      </c>
    </row>
    <row r="26" spans="1:24" x14ac:dyDescent="0.25">
      <c r="A26" s="2" t="s">
        <v>23</v>
      </c>
      <c r="B26" s="1" t="s">
        <v>4</v>
      </c>
      <c r="C26" s="1">
        <v>21066014</v>
      </c>
      <c r="D26" s="1">
        <v>2</v>
      </c>
      <c r="E26" s="1">
        <v>2</v>
      </c>
      <c r="F26" s="1">
        <v>2</v>
      </c>
      <c r="G26" s="3">
        <v>3</v>
      </c>
      <c r="H26" s="3">
        <v>2</v>
      </c>
      <c r="I26" s="3">
        <v>2</v>
      </c>
      <c r="J26" s="1">
        <v>3</v>
      </c>
      <c r="K26" s="1">
        <v>3</v>
      </c>
      <c r="L26" s="1">
        <v>1</v>
      </c>
      <c r="M26" s="3">
        <v>3</v>
      </c>
      <c r="N26" s="3">
        <v>2</v>
      </c>
      <c r="O26" s="3">
        <v>2</v>
      </c>
      <c r="P26" s="1">
        <v>40</v>
      </c>
      <c r="Q26" s="1">
        <v>8</v>
      </c>
      <c r="R26" s="1">
        <v>12</v>
      </c>
      <c r="S26" s="3">
        <v>40</v>
      </c>
      <c r="T26" s="3">
        <v>8</v>
      </c>
      <c r="U26" s="13">
        <v>12</v>
      </c>
      <c r="V26" s="22">
        <f t="shared" si="0"/>
        <v>91</v>
      </c>
      <c r="W26" s="19">
        <f t="shared" si="1"/>
        <v>25</v>
      </c>
      <c r="X26" s="19">
        <f t="shared" si="2"/>
        <v>19</v>
      </c>
    </row>
    <row r="27" spans="1:24" x14ac:dyDescent="0.25">
      <c r="A27" s="2" t="s">
        <v>24</v>
      </c>
      <c r="B27" s="1" t="s">
        <v>4</v>
      </c>
      <c r="C27" s="1">
        <v>21066016</v>
      </c>
      <c r="D27" s="1">
        <v>512</v>
      </c>
      <c r="E27" s="1">
        <v>544</v>
      </c>
      <c r="F27" s="1">
        <v>487</v>
      </c>
      <c r="G27" s="3">
        <v>404</v>
      </c>
      <c r="H27" s="3">
        <v>491</v>
      </c>
      <c r="I27" s="3">
        <v>397</v>
      </c>
      <c r="J27" s="1">
        <v>301</v>
      </c>
      <c r="K27" s="1">
        <v>451</v>
      </c>
      <c r="L27" s="1">
        <v>383</v>
      </c>
      <c r="M27" s="3">
        <v>242</v>
      </c>
      <c r="N27" s="3">
        <v>114</v>
      </c>
      <c r="O27" s="3">
        <v>381</v>
      </c>
      <c r="P27" s="1">
        <v>337</v>
      </c>
      <c r="Q27" s="1">
        <v>134</v>
      </c>
      <c r="R27" s="1">
        <v>492</v>
      </c>
      <c r="S27" s="3">
        <v>337</v>
      </c>
      <c r="T27" s="3">
        <v>134</v>
      </c>
      <c r="U27" s="13">
        <v>492</v>
      </c>
      <c r="V27" s="22">
        <f t="shared" si="0"/>
        <v>2133</v>
      </c>
      <c r="W27" s="19">
        <f t="shared" si="1"/>
        <v>1868</v>
      </c>
      <c r="X27" s="19">
        <f t="shared" si="2"/>
        <v>2140</v>
      </c>
    </row>
    <row r="28" spans="1:24" x14ac:dyDescent="0.25">
      <c r="A28" s="2" t="s">
        <v>25</v>
      </c>
      <c r="B28" s="1" t="s">
        <v>4</v>
      </c>
      <c r="C28" s="1">
        <v>21066017</v>
      </c>
      <c r="D28" s="1">
        <v>3360</v>
      </c>
      <c r="E28" s="1">
        <v>2550</v>
      </c>
      <c r="F28" s="1">
        <v>2130</v>
      </c>
      <c r="G28" s="3">
        <v>2580</v>
      </c>
      <c r="H28" s="3">
        <v>2010</v>
      </c>
      <c r="I28" s="3">
        <v>1860</v>
      </c>
      <c r="J28" s="1">
        <v>2700</v>
      </c>
      <c r="K28" s="1">
        <v>1800</v>
      </c>
      <c r="L28" s="1">
        <v>1890</v>
      </c>
      <c r="M28" s="3">
        <v>2790</v>
      </c>
      <c r="N28" s="3">
        <v>1740</v>
      </c>
      <c r="O28" s="3">
        <v>1740</v>
      </c>
      <c r="P28" s="1">
        <v>2820</v>
      </c>
      <c r="Q28" s="1">
        <v>2070</v>
      </c>
      <c r="R28" s="1">
        <v>1740</v>
      </c>
      <c r="S28" s="3">
        <v>2820</v>
      </c>
      <c r="T28" s="3">
        <v>2070</v>
      </c>
      <c r="U28" s="13">
        <v>1740</v>
      </c>
      <c r="V28" s="22">
        <f t="shared" si="0"/>
        <v>17070</v>
      </c>
      <c r="W28" s="19">
        <f t="shared" si="1"/>
        <v>12240</v>
      </c>
      <c r="X28" s="19">
        <f t="shared" si="2"/>
        <v>9360</v>
      </c>
    </row>
    <row r="29" spans="1:24" x14ac:dyDescent="0.25">
      <c r="A29" s="2" t="s">
        <v>26</v>
      </c>
      <c r="B29" s="1" t="s">
        <v>4</v>
      </c>
      <c r="C29" s="1">
        <v>21066018</v>
      </c>
      <c r="D29" s="1">
        <v>139</v>
      </c>
      <c r="E29" s="1">
        <v>27</v>
      </c>
      <c r="F29" s="1">
        <v>194</v>
      </c>
      <c r="G29" s="3">
        <v>168</v>
      </c>
      <c r="H29" s="3">
        <v>67</v>
      </c>
      <c r="I29" s="3">
        <v>117</v>
      </c>
      <c r="J29" s="1">
        <v>183</v>
      </c>
      <c r="K29" s="1">
        <v>34</v>
      </c>
      <c r="L29" s="1">
        <v>144</v>
      </c>
      <c r="M29" s="3">
        <v>200</v>
      </c>
      <c r="N29" s="3">
        <v>37</v>
      </c>
      <c r="O29" s="3">
        <v>150</v>
      </c>
      <c r="P29" s="1">
        <v>180</v>
      </c>
      <c r="Q29" s="1">
        <v>35</v>
      </c>
      <c r="R29" s="1">
        <v>140</v>
      </c>
      <c r="S29" s="3">
        <v>180</v>
      </c>
      <c r="T29" s="3">
        <v>35</v>
      </c>
      <c r="U29" s="13">
        <v>140</v>
      </c>
      <c r="V29" s="22">
        <f t="shared" si="0"/>
        <v>1050</v>
      </c>
      <c r="W29" s="19">
        <f t="shared" si="1"/>
        <v>235</v>
      </c>
      <c r="X29" s="19">
        <f t="shared" si="2"/>
        <v>745</v>
      </c>
    </row>
    <row r="30" spans="1:24" x14ac:dyDescent="0.25">
      <c r="A30" s="2" t="s">
        <v>27</v>
      </c>
      <c r="B30" s="1" t="s">
        <v>4</v>
      </c>
      <c r="C30" s="1">
        <v>21066020</v>
      </c>
      <c r="D30" s="1">
        <v>3025</v>
      </c>
      <c r="E30" s="1">
        <v>1488</v>
      </c>
      <c r="F30" s="1">
        <v>1875</v>
      </c>
      <c r="G30" s="3">
        <v>2917</v>
      </c>
      <c r="H30" s="3">
        <v>1596</v>
      </c>
      <c r="I30" s="3">
        <v>1632</v>
      </c>
      <c r="J30" s="1">
        <v>2798</v>
      </c>
      <c r="K30" s="1">
        <v>1774</v>
      </c>
      <c r="L30" s="1">
        <v>1718</v>
      </c>
      <c r="M30" s="3">
        <v>6210</v>
      </c>
      <c r="N30" s="3">
        <v>0</v>
      </c>
      <c r="O30" s="3">
        <v>0</v>
      </c>
      <c r="P30" s="1">
        <v>3260</v>
      </c>
      <c r="Q30" s="1">
        <v>1682</v>
      </c>
      <c r="R30" s="1">
        <v>2062</v>
      </c>
      <c r="S30" s="3">
        <v>3260</v>
      </c>
      <c r="T30" s="3">
        <v>1682</v>
      </c>
      <c r="U30" s="13">
        <v>2062</v>
      </c>
      <c r="V30" s="22">
        <f t="shared" si="0"/>
        <v>21470</v>
      </c>
      <c r="W30" s="19">
        <f t="shared" si="1"/>
        <v>8222</v>
      </c>
      <c r="X30" s="19">
        <f t="shared" si="2"/>
        <v>7287</v>
      </c>
    </row>
    <row r="31" spans="1:24" x14ac:dyDescent="0.25">
      <c r="A31" s="2" t="s">
        <v>28</v>
      </c>
      <c r="B31" s="1" t="s">
        <v>4</v>
      </c>
      <c r="C31" s="1">
        <v>21066021</v>
      </c>
      <c r="D31" s="1">
        <v>754</v>
      </c>
      <c r="E31" s="1">
        <v>563</v>
      </c>
      <c r="F31" s="1">
        <v>542</v>
      </c>
      <c r="G31" s="3">
        <v>530</v>
      </c>
      <c r="H31" s="3">
        <v>379</v>
      </c>
      <c r="I31" s="3">
        <v>347</v>
      </c>
      <c r="J31" s="1">
        <v>488</v>
      </c>
      <c r="K31" s="1">
        <v>309</v>
      </c>
      <c r="L31" s="1">
        <v>332</v>
      </c>
      <c r="M31" s="3">
        <v>469</v>
      </c>
      <c r="N31" s="3">
        <v>307</v>
      </c>
      <c r="O31" s="3">
        <v>313</v>
      </c>
      <c r="P31" s="1">
        <v>460</v>
      </c>
      <c r="Q31" s="1">
        <v>363</v>
      </c>
      <c r="R31" s="1">
        <v>340</v>
      </c>
      <c r="S31" s="3">
        <v>460</v>
      </c>
      <c r="T31" s="3">
        <v>363</v>
      </c>
      <c r="U31" s="13">
        <v>340</v>
      </c>
      <c r="V31" s="22">
        <f t="shared" si="0"/>
        <v>3161</v>
      </c>
      <c r="W31" s="19">
        <f t="shared" si="1"/>
        <v>2284</v>
      </c>
      <c r="X31" s="19">
        <f t="shared" si="2"/>
        <v>1874</v>
      </c>
    </row>
    <row r="32" spans="1:24" x14ac:dyDescent="0.25">
      <c r="A32" s="2" t="s">
        <v>29</v>
      </c>
      <c r="B32" s="1" t="s">
        <v>4</v>
      </c>
      <c r="C32" s="1">
        <v>21066022</v>
      </c>
      <c r="D32" s="1">
        <v>6</v>
      </c>
      <c r="E32" s="1">
        <v>848</v>
      </c>
      <c r="F32" s="1">
        <v>4</v>
      </c>
      <c r="G32" s="3">
        <v>5</v>
      </c>
      <c r="H32" s="3">
        <v>573</v>
      </c>
      <c r="I32" s="3">
        <v>1</v>
      </c>
      <c r="J32" s="1">
        <v>76</v>
      </c>
      <c r="K32" s="1">
        <v>739</v>
      </c>
      <c r="L32" s="1">
        <v>13</v>
      </c>
      <c r="M32" s="3">
        <v>28</v>
      </c>
      <c r="N32" s="3">
        <v>888</v>
      </c>
      <c r="O32" s="3">
        <v>7</v>
      </c>
      <c r="P32" s="1">
        <v>2</v>
      </c>
      <c r="Q32" s="1">
        <v>1048</v>
      </c>
      <c r="R32" s="1">
        <v>1</v>
      </c>
      <c r="S32" s="3">
        <v>2</v>
      </c>
      <c r="T32" s="3">
        <v>1048</v>
      </c>
      <c r="U32" s="13">
        <v>1</v>
      </c>
      <c r="V32" s="22">
        <f t="shared" si="0"/>
        <v>119</v>
      </c>
      <c r="W32" s="19">
        <f t="shared" si="1"/>
        <v>5144</v>
      </c>
      <c r="X32" s="19">
        <f t="shared" si="2"/>
        <v>26</v>
      </c>
    </row>
    <row r="33" spans="1:24" x14ac:dyDescent="0.25">
      <c r="A33" s="2" t="s">
        <v>30</v>
      </c>
      <c r="B33" s="1" t="s">
        <v>4</v>
      </c>
      <c r="C33" s="1">
        <v>21066023</v>
      </c>
      <c r="D33" s="1">
        <v>1760</v>
      </c>
      <c r="E33" s="1">
        <v>1415</v>
      </c>
      <c r="F33" s="1">
        <v>980</v>
      </c>
      <c r="G33" s="3">
        <v>1137</v>
      </c>
      <c r="H33" s="3">
        <v>903</v>
      </c>
      <c r="I33" s="3">
        <v>691</v>
      </c>
      <c r="J33" s="1">
        <v>1274</v>
      </c>
      <c r="K33" s="1">
        <v>1044</v>
      </c>
      <c r="L33" s="1">
        <v>776</v>
      </c>
      <c r="M33" s="3">
        <v>1004</v>
      </c>
      <c r="N33" s="3">
        <v>818</v>
      </c>
      <c r="O33" s="3">
        <v>598</v>
      </c>
      <c r="P33" s="1">
        <v>928</v>
      </c>
      <c r="Q33" s="1">
        <v>729</v>
      </c>
      <c r="R33" s="1">
        <v>553</v>
      </c>
      <c r="S33" s="3">
        <v>928</v>
      </c>
      <c r="T33" s="3">
        <v>729</v>
      </c>
      <c r="U33" s="13">
        <v>553</v>
      </c>
      <c r="V33" s="22">
        <f t="shared" si="0"/>
        <v>7031</v>
      </c>
      <c r="W33" s="19">
        <f t="shared" si="1"/>
        <v>5638</v>
      </c>
      <c r="X33" s="19">
        <f t="shared" si="2"/>
        <v>3598</v>
      </c>
    </row>
    <row r="34" spans="1:24" x14ac:dyDescent="0.25">
      <c r="A34" s="2" t="s">
        <v>31</v>
      </c>
      <c r="B34" s="1" t="s">
        <v>4</v>
      </c>
      <c r="C34" s="1">
        <v>21066024</v>
      </c>
      <c r="D34" s="1">
        <v>2762</v>
      </c>
      <c r="E34" s="1">
        <v>1566</v>
      </c>
      <c r="F34" s="1">
        <v>1792</v>
      </c>
      <c r="G34" s="3">
        <v>2461</v>
      </c>
      <c r="H34" s="3">
        <v>1295</v>
      </c>
      <c r="I34" s="3">
        <v>1658</v>
      </c>
      <c r="J34" s="1">
        <v>1184</v>
      </c>
      <c r="K34" s="1">
        <v>930</v>
      </c>
      <c r="L34" s="1">
        <v>791</v>
      </c>
      <c r="M34" s="3">
        <v>1276</v>
      </c>
      <c r="N34" s="3">
        <v>1027</v>
      </c>
      <c r="O34" s="3">
        <v>695</v>
      </c>
      <c r="P34" s="1">
        <v>1407</v>
      </c>
      <c r="Q34" s="1">
        <v>935</v>
      </c>
      <c r="R34" s="1">
        <v>810</v>
      </c>
      <c r="S34" s="3">
        <v>1407</v>
      </c>
      <c r="T34" s="3">
        <v>935</v>
      </c>
      <c r="U34" s="13">
        <v>810</v>
      </c>
      <c r="V34" s="22">
        <f t="shared" si="0"/>
        <v>10497</v>
      </c>
      <c r="W34" s="19">
        <f t="shared" si="1"/>
        <v>6688</v>
      </c>
      <c r="X34" s="19">
        <f t="shared" si="2"/>
        <v>5746</v>
      </c>
    </row>
    <row r="35" spans="1:24" x14ac:dyDescent="0.25">
      <c r="A35" s="2" t="s">
        <v>32</v>
      </c>
      <c r="B35" s="1" t="s">
        <v>4</v>
      </c>
      <c r="C35" s="1">
        <v>21066025</v>
      </c>
      <c r="D35" s="1">
        <v>1200</v>
      </c>
      <c r="E35" s="1">
        <v>1100</v>
      </c>
      <c r="F35" s="1">
        <v>115</v>
      </c>
      <c r="G35" s="3">
        <v>1200</v>
      </c>
      <c r="H35" s="3">
        <v>1000</v>
      </c>
      <c r="I35" s="3">
        <v>675</v>
      </c>
      <c r="J35" s="1">
        <v>710</v>
      </c>
      <c r="K35" s="1">
        <v>755</v>
      </c>
      <c r="L35" s="1">
        <v>242</v>
      </c>
      <c r="M35" s="3">
        <v>1713</v>
      </c>
      <c r="N35" s="3">
        <v>0</v>
      </c>
      <c r="O35" s="3">
        <v>0</v>
      </c>
      <c r="P35" s="1">
        <v>615</v>
      </c>
      <c r="Q35" s="1">
        <v>720</v>
      </c>
      <c r="R35" s="1">
        <v>280</v>
      </c>
      <c r="S35" s="3">
        <v>615</v>
      </c>
      <c r="T35" s="3">
        <v>720</v>
      </c>
      <c r="U35" s="13">
        <v>280</v>
      </c>
      <c r="V35" s="22">
        <f t="shared" si="0"/>
        <v>6053</v>
      </c>
      <c r="W35" s="19">
        <f t="shared" si="1"/>
        <v>4295</v>
      </c>
      <c r="X35" s="19">
        <f t="shared" si="2"/>
        <v>1312</v>
      </c>
    </row>
    <row r="36" spans="1:24" x14ac:dyDescent="0.25">
      <c r="A36" s="2" t="s">
        <v>33</v>
      </c>
      <c r="B36" s="1" t="s">
        <v>4</v>
      </c>
      <c r="C36" s="1">
        <v>21066026</v>
      </c>
      <c r="D36" s="1">
        <v>936</v>
      </c>
      <c r="E36" s="1">
        <v>228</v>
      </c>
      <c r="F36" s="1">
        <v>405</v>
      </c>
      <c r="G36" s="3">
        <v>1463</v>
      </c>
      <c r="H36" s="3">
        <v>0</v>
      </c>
      <c r="I36" s="3">
        <v>0</v>
      </c>
      <c r="J36" s="1">
        <v>826</v>
      </c>
      <c r="K36" s="1">
        <v>169</v>
      </c>
      <c r="L36" s="1">
        <v>367</v>
      </c>
      <c r="M36" s="3">
        <v>1500</v>
      </c>
      <c r="N36" s="3">
        <v>0</v>
      </c>
      <c r="O36" s="3">
        <v>0</v>
      </c>
      <c r="P36" s="1">
        <v>854</v>
      </c>
      <c r="Q36" s="1">
        <v>357</v>
      </c>
      <c r="R36" s="1">
        <v>212</v>
      </c>
      <c r="S36" s="3">
        <v>854</v>
      </c>
      <c r="T36" s="3">
        <v>357</v>
      </c>
      <c r="U36" s="13">
        <v>212</v>
      </c>
      <c r="V36" s="22">
        <f t="shared" si="0"/>
        <v>6433</v>
      </c>
      <c r="W36" s="19">
        <f t="shared" si="1"/>
        <v>1111</v>
      </c>
      <c r="X36" s="19">
        <f t="shared" si="2"/>
        <v>984</v>
      </c>
    </row>
    <row r="37" spans="1:24" x14ac:dyDescent="0.25">
      <c r="A37" s="2" t="s">
        <v>34</v>
      </c>
      <c r="B37" s="1" t="s">
        <v>4</v>
      </c>
      <c r="C37" s="1">
        <v>21066027</v>
      </c>
      <c r="D37" s="1">
        <v>171</v>
      </c>
      <c r="E37" s="1">
        <v>159</v>
      </c>
      <c r="F37" s="1">
        <v>61</v>
      </c>
      <c r="G37" s="3">
        <v>224</v>
      </c>
      <c r="H37" s="3">
        <v>149</v>
      </c>
      <c r="I37" s="3">
        <v>92</v>
      </c>
      <c r="J37" s="1">
        <v>222</v>
      </c>
      <c r="K37" s="1">
        <v>193</v>
      </c>
      <c r="L37" s="1">
        <v>153</v>
      </c>
      <c r="M37" s="3">
        <v>242</v>
      </c>
      <c r="N37" s="3">
        <v>169</v>
      </c>
      <c r="O37" s="3">
        <v>140</v>
      </c>
      <c r="P37" s="1">
        <v>242</v>
      </c>
      <c r="Q37" s="1">
        <v>181</v>
      </c>
      <c r="R37" s="1">
        <v>125</v>
      </c>
      <c r="S37" s="3">
        <v>242</v>
      </c>
      <c r="T37" s="3">
        <v>181</v>
      </c>
      <c r="U37" s="13">
        <v>125</v>
      </c>
      <c r="V37" s="22">
        <f t="shared" si="0"/>
        <v>1343</v>
      </c>
      <c r="W37" s="19">
        <f t="shared" si="1"/>
        <v>1032</v>
      </c>
      <c r="X37" s="19">
        <f t="shared" si="2"/>
        <v>571</v>
      </c>
    </row>
    <row r="38" spans="1:24" x14ac:dyDescent="0.25">
      <c r="A38" s="2" t="s">
        <v>35</v>
      </c>
      <c r="B38" s="1" t="s">
        <v>4</v>
      </c>
      <c r="C38" s="1">
        <v>21066028</v>
      </c>
      <c r="D38" s="1">
        <v>348</v>
      </c>
      <c r="E38" s="1">
        <v>271</v>
      </c>
      <c r="F38" s="1">
        <v>216</v>
      </c>
      <c r="G38" s="3">
        <v>527</v>
      </c>
      <c r="H38" s="3">
        <v>136</v>
      </c>
      <c r="I38" s="3">
        <v>183</v>
      </c>
      <c r="J38" s="1">
        <v>508</v>
      </c>
      <c r="K38" s="1">
        <v>258</v>
      </c>
      <c r="L38" s="1">
        <v>317</v>
      </c>
      <c r="M38" s="3">
        <v>246</v>
      </c>
      <c r="N38" s="3">
        <v>151</v>
      </c>
      <c r="O38" s="3">
        <v>86</v>
      </c>
      <c r="P38" s="1">
        <v>378</v>
      </c>
      <c r="Q38" s="1">
        <v>77</v>
      </c>
      <c r="R38" s="1">
        <v>136</v>
      </c>
      <c r="S38" s="3">
        <v>378</v>
      </c>
      <c r="T38" s="3">
        <v>77</v>
      </c>
      <c r="U38" s="13">
        <v>136</v>
      </c>
      <c r="V38" s="22">
        <f t="shared" si="0"/>
        <v>2385</v>
      </c>
      <c r="W38" s="19">
        <f t="shared" si="1"/>
        <v>970</v>
      </c>
      <c r="X38" s="19">
        <f t="shared" si="2"/>
        <v>938</v>
      </c>
    </row>
    <row r="39" spans="1:24" x14ac:dyDescent="0.25">
      <c r="A39" s="2" t="s">
        <v>36</v>
      </c>
      <c r="B39" s="1" t="s">
        <v>4</v>
      </c>
      <c r="C39" s="1">
        <v>21066029</v>
      </c>
      <c r="D39" s="1">
        <v>3470</v>
      </c>
      <c r="E39" s="1">
        <v>2646</v>
      </c>
      <c r="F39" s="1">
        <v>2143</v>
      </c>
      <c r="G39" s="3">
        <v>2837</v>
      </c>
      <c r="H39" s="3">
        <v>2235</v>
      </c>
      <c r="I39" s="3">
        <v>1713</v>
      </c>
      <c r="J39" s="1">
        <v>2817</v>
      </c>
      <c r="K39" s="1">
        <v>2449</v>
      </c>
      <c r="L39" s="1">
        <v>1743</v>
      </c>
      <c r="M39" s="3">
        <v>2261</v>
      </c>
      <c r="N39" s="3">
        <v>1593</v>
      </c>
      <c r="O39" s="3">
        <v>1337</v>
      </c>
      <c r="P39" s="1">
        <v>2573</v>
      </c>
      <c r="Q39" s="1">
        <v>1777</v>
      </c>
      <c r="R39" s="1">
        <v>1574</v>
      </c>
      <c r="S39" s="3">
        <v>2573</v>
      </c>
      <c r="T39" s="3">
        <v>1777</v>
      </c>
      <c r="U39" s="13">
        <v>1574</v>
      </c>
      <c r="V39" s="22">
        <f t="shared" si="0"/>
        <v>16531</v>
      </c>
      <c r="W39" s="19">
        <f t="shared" si="1"/>
        <v>12477</v>
      </c>
      <c r="X39" s="19">
        <f t="shared" si="2"/>
        <v>8510</v>
      </c>
    </row>
    <row r="40" spans="1:24" x14ac:dyDescent="0.25">
      <c r="A40" s="2" t="s">
        <v>37</v>
      </c>
      <c r="B40" s="1" t="s">
        <v>4</v>
      </c>
      <c r="C40" s="1">
        <v>21066030</v>
      </c>
      <c r="D40" s="1">
        <v>1180</v>
      </c>
      <c r="E40" s="1">
        <v>191</v>
      </c>
      <c r="F40" s="1">
        <v>425</v>
      </c>
      <c r="G40" s="3">
        <v>1025</v>
      </c>
      <c r="H40" s="3">
        <v>20</v>
      </c>
      <c r="I40" s="3">
        <v>275</v>
      </c>
      <c r="J40" s="1">
        <v>942</v>
      </c>
      <c r="K40" s="1">
        <v>1</v>
      </c>
      <c r="L40" s="1">
        <v>162</v>
      </c>
      <c r="M40" s="3">
        <v>984</v>
      </c>
      <c r="N40" s="3">
        <v>0</v>
      </c>
      <c r="O40" s="3">
        <v>12</v>
      </c>
      <c r="P40" s="1">
        <v>1010</v>
      </c>
      <c r="Q40" s="1">
        <v>0</v>
      </c>
      <c r="R40" s="1">
        <v>152</v>
      </c>
      <c r="S40" s="3">
        <v>1010</v>
      </c>
      <c r="T40" s="3">
        <v>0</v>
      </c>
      <c r="U40" s="13">
        <v>152</v>
      </c>
      <c r="V40" s="22">
        <f t="shared" si="0"/>
        <v>6151</v>
      </c>
      <c r="W40" s="19">
        <f t="shared" si="1"/>
        <v>212</v>
      </c>
      <c r="X40" s="19">
        <f t="shared" si="2"/>
        <v>1026</v>
      </c>
    </row>
    <row r="41" spans="1:24" x14ac:dyDescent="0.25">
      <c r="A41" s="2" t="s">
        <v>38</v>
      </c>
      <c r="B41" s="1" t="s">
        <v>4</v>
      </c>
      <c r="C41" s="1">
        <v>21066031</v>
      </c>
      <c r="D41" s="1">
        <v>247</v>
      </c>
      <c r="E41" s="1">
        <v>141</v>
      </c>
      <c r="F41" s="1">
        <v>163</v>
      </c>
      <c r="G41" s="3">
        <v>100</v>
      </c>
      <c r="H41" s="3">
        <v>32</v>
      </c>
      <c r="I41" s="3">
        <v>67</v>
      </c>
      <c r="J41" s="1">
        <v>105</v>
      </c>
      <c r="K41" s="1">
        <v>43</v>
      </c>
      <c r="L41" s="1">
        <v>66</v>
      </c>
      <c r="M41" s="3">
        <v>105</v>
      </c>
      <c r="N41" s="3">
        <v>40</v>
      </c>
      <c r="O41" s="3">
        <v>60</v>
      </c>
      <c r="P41" s="1">
        <v>115</v>
      </c>
      <c r="Q41" s="1">
        <v>50</v>
      </c>
      <c r="R41" s="1">
        <v>76</v>
      </c>
      <c r="S41" s="3">
        <v>115</v>
      </c>
      <c r="T41" s="3">
        <v>50</v>
      </c>
      <c r="U41" s="13">
        <v>76</v>
      </c>
      <c r="V41" s="22">
        <f t="shared" si="0"/>
        <v>787</v>
      </c>
      <c r="W41" s="19">
        <f t="shared" si="1"/>
        <v>356</v>
      </c>
      <c r="X41" s="19">
        <f t="shared" si="2"/>
        <v>432</v>
      </c>
    </row>
    <row r="42" spans="1:24" x14ac:dyDescent="0.25">
      <c r="A42" s="2" t="s">
        <v>39</v>
      </c>
      <c r="B42" s="1" t="s">
        <v>4</v>
      </c>
      <c r="C42" s="1">
        <v>21066032</v>
      </c>
      <c r="D42" s="1">
        <v>0</v>
      </c>
      <c r="E42" s="1">
        <v>0</v>
      </c>
      <c r="F42" s="1">
        <v>0</v>
      </c>
      <c r="G42" s="3">
        <v>0</v>
      </c>
      <c r="H42" s="3">
        <v>0</v>
      </c>
      <c r="I42" s="3">
        <v>0</v>
      </c>
      <c r="J42" s="1">
        <v>0</v>
      </c>
      <c r="K42" s="1">
        <v>0</v>
      </c>
      <c r="L42" s="1">
        <v>0</v>
      </c>
      <c r="M42" s="3">
        <v>0</v>
      </c>
      <c r="N42" s="3">
        <v>0</v>
      </c>
      <c r="O42" s="3">
        <v>0</v>
      </c>
      <c r="P42" s="1">
        <v>0</v>
      </c>
      <c r="Q42" s="1">
        <v>0</v>
      </c>
      <c r="R42" s="1">
        <v>0</v>
      </c>
      <c r="S42" s="3">
        <v>0</v>
      </c>
      <c r="T42" s="3">
        <v>0</v>
      </c>
      <c r="U42" s="13">
        <v>0</v>
      </c>
      <c r="V42" s="22">
        <f t="shared" si="0"/>
        <v>0</v>
      </c>
      <c r="W42" s="19">
        <f t="shared" si="1"/>
        <v>0</v>
      </c>
      <c r="X42" s="19">
        <f t="shared" si="2"/>
        <v>0</v>
      </c>
    </row>
    <row r="43" spans="1:24" x14ac:dyDescent="0.25">
      <c r="A43" s="2" t="s">
        <v>40</v>
      </c>
      <c r="B43" s="1" t="s">
        <v>4</v>
      </c>
      <c r="C43" s="1">
        <v>21066033</v>
      </c>
      <c r="D43" s="1">
        <v>2435</v>
      </c>
      <c r="E43" s="1">
        <v>2014</v>
      </c>
      <c r="F43" s="1">
        <v>1148</v>
      </c>
      <c r="G43" s="3">
        <v>2311</v>
      </c>
      <c r="H43" s="3">
        <v>1857</v>
      </c>
      <c r="I43" s="3">
        <v>1392</v>
      </c>
      <c r="J43" s="1">
        <v>2119</v>
      </c>
      <c r="K43" s="1">
        <v>2286</v>
      </c>
      <c r="L43" s="1">
        <v>358</v>
      </c>
      <c r="M43" s="3">
        <v>1688</v>
      </c>
      <c r="N43" s="3">
        <v>2335</v>
      </c>
      <c r="O43" s="3">
        <v>210</v>
      </c>
      <c r="P43" s="1">
        <v>1550</v>
      </c>
      <c r="Q43" s="1">
        <v>2315</v>
      </c>
      <c r="R43" s="1">
        <v>344</v>
      </c>
      <c r="S43" s="3">
        <v>1550</v>
      </c>
      <c r="T43" s="3">
        <v>2315</v>
      </c>
      <c r="U43" s="13">
        <v>344</v>
      </c>
      <c r="V43" s="22">
        <f t="shared" si="0"/>
        <v>11653</v>
      </c>
      <c r="W43" s="19">
        <f t="shared" si="1"/>
        <v>13122</v>
      </c>
      <c r="X43" s="19">
        <f t="shared" si="2"/>
        <v>3452</v>
      </c>
    </row>
    <row r="44" spans="1:24" x14ac:dyDescent="0.25">
      <c r="A44" s="2" t="s">
        <v>41</v>
      </c>
      <c r="B44" s="1" t="s">
        <v>4</v>
      </c>
      <c r="C44" s="1">
        <v>21066034</v>
      </c>
      <c r="D44" s="1">
        <v>3990</v>
      </c>
      <c r="E44" s="1">
        <v>3300</v>
      </c>
      <c r="F44" s="1">
        <v>2280</v>
      </c>
      <c r="G44" s="3">
        <v>3570</v>
      </c>
      <c r="H44" s="3">
        <v>2760</v>
      </c>
      <c r="I44" s="3">
        <v>1694</v>
      </c>
      <c r="J44" s="1">
        <v>4050</v>
      </c>
      <c r="K44" s="1">
        <v>3510</v>
      </c>
      <c r="L44" s="1">
        <v>2430</v>
      </c>
      <c r="M44" s="3">
        <v>3660</v>
      </c>
      <c r="N44" s="3">
        <v>2820</v>
      </c>
      <c r="O44" s="3">
        <v>2280</v>
      </c>
      <c r="P44" s="1">
        <v>3570</v>
      </c>
      <c r="Q44" s="1">
        <v>2880</v>
      </c>
      <c r="R44" s="1">
        <v>2160</v>
      </c>
      <c r="S44" s="3">
        <v>3570</v>
      </c>
      <c r="T44" s="3">
        <v>2880</v>
      </c>
      <c r="U44" s="13">
        <v>2160</v>
      </c>
      <c r="V44" s="22">
        <f t="shared" si="0"/>
        <v>22410</v>
      </c>
      <c r="W44" s="19">
        <f t="shared" si="1"/>
        <v>18150</v>
      </c>
      <c r="X44" s="19">
        <f t="shared" si="2"/>
        <v>10844</v>
      </c>
    </row>
    <row r="45" spans="1:24" x14ac:dyDescent="0.25">
      <c r="A45" s="2" t="s">
        <v>42</v>
      </c>
      <c r="B45" s="1" t="s">
        <v>4</v>
      </c>
      <c r="C45" s="1">
        <v>21066035</v>
      </c>
      <c r="D45" s="1">
        <v>380</v>
      </c>
      <c r="E45" s="1">
        <v>323</v>
      </c>
      <c r="F45" s="1">
        <v>266</v>
      </c>
      <c r="G45" s="3">
        <v>290</v>
      </c>
      <c r="H45" s="3">
        <v>234</v>
      </c>
      <c r="I45" s="3">
        <v>174</v>
      </c>
      <c r="J45" s="1">
        <v>337</v>
      </c>
      <c r="K45" s="1">
        <v>298</v>
      </c>
      <c r="L45" s="1">
        <v>176</v>
      </c>
      <c r="M45" s="3">
        <v>193</v>
      </c>
      <c r="N45" s="3">
        <v>175</v>
      </c>
      <c r="O45" s="3">
        <v>125</v>
      </c>
      <c r="P45" s="1">
        <v>460</v>
      </c>
      <c r="Q45" s="1">
        <v>415</v>
      </c>
      <c r="R45" s="1">
        <v>299</v>
      </c>
      <c r="S45" s="3">
        <v>460</v>
      </c>
      <c r="T45" s="3">
        <v>415</v>
      </c>
      <c r="U45" s="13">
        <v>299</v>
      </c>
      <c r="V45" s="22">
        <f t="shared" si="0"/>
        <v>2120</v>
      </c>
      <c r="W45" s="19">
        <f t="shared" si="1"/>
        <v>1860</v>
      </c>
      <c r="X45" s="19">
        <f t="shared" si="2"/>
        <v>1040</v>
      </c>
    </row>
    <row r="46" spans="1:24" x14ac:dyDescent="0.25">
      <c r="A46" s="2" t="s">
        <v>43</v>
      </c>
      <c r="B46" s="1" t="s">
        <v>4</v>
      </c>
      <c r="C46" s="1">
        <v>21066036</v>
      </c>
      <c r="D46" s="1">
        <v>677</v>
      </c>
      <c r="E46" s="1">
        <v>534</v>
      </c>
      <c r="F46" s="1">
        <v>401</v>
      </c>
      <c r="G46" s="3">
        <v>448</v>
      </c>
      <c r="H46" s="3">
        <v>368</v>
      </c>
      <c r="I46" s="3">
        <v>272</v>
      </c>
      <c r="J46" s="1">
        <v>260</v>
      </c>
      <c r="K46" s="1">
        <v>211</v>
      </c>
      <c r="L46" s="1">
        <v>154</v>
      </c>
      <c r="M46" s="3">
        <v>573</v>
      </c>
      <c r="N46" s="3">
        <v>462</v>
      </c>
      <c r="O46" s="3">
        <v>345</v>
      </c>
      <c r="P46" s="1">
        <v>534</v>
      </c>
      <c r="Q46" s="1">
        <v>429</v>
      </c>
      <c r="R46" s="1">
        <v>318</v>
      </c>
      <c r="S46" s="3">
        <v>534</v>
      </c>
      <c r="T46" s="3">
        <v>429</v>
      </c>
      <c r="U46" s="13">
        <v>318</v>
      </c>
      <c r="V46" s="22">
        <f t="shared" si="0"/>
        <v>3026</v>
      </c>
      <c r="W46" s="19">
        <f t="shared" si="1"/>
        <v>2433</v>
      </c>
      <c r="X46" s="19">
        <f t="shared" si="2"/>
        <v>1490</v>
      </c>
    </row>
    <row r="47" spans="1:24" x14ac:dyDescent="0.25">
      <c r="A47" s="2" t="s">
        <v>44</v>
      </c>
      <c r="B47" s="1" t="s">
        <v>4</v>
      </c>
      <c r="C47" s="1">
        <v>21066037</v>
      </c>
      <c r="D47" s="1">
        <v>2746</v>
      </c>
      <c r="E47" s="1">
        <v>1890</v>
      </c>
      <c r="F47" s="1">
        <v>1701</v>
      </c>
      <c r="G47" s="3">
        <v>653</v>
      </c>
      <c r="H47" s="3">
        <v>270</v>
      </c>
      <c r="I47" s="3">
        <v>524</v>
      </c>
      <c r="J47" s="1">
        <v>983</v>
      </c>
      <c r="K47" s="1">
        <v>424</v>
      </c>
      <c r="L47" s="1">
        <v>658</v>
      </c>
      <c r="M47" s="3">
        <v>1040</v>
      </c>
      <c r="N47" s="3">
        <v>600</v>
      </c>
      <c r="O47" s="3">
        <v>720</v>
      </c>
      <c r="P47" s="1">
        <v>1472</v>
      </c>
      <c r="Q47" s="1">
        <v>523</v>
      </c>
      <c r="R47" s="1">
        <v>824</v>
      </c>
      <c r="S47" s="3">
        <v>1472</v>
      </c>
      <c r="T47" s="3">
        <v>523</v>
      </c>
      <c r="U47" s="13">
        <v>824</v>
      </c>
      <c r="V47" s="22">
        <f t="shared" si="0"/>
        <v>8366</v>
      </c>
      <c r="W47" s="19">
        <f t="shared" si="1"/>
        <v>4230</v>
      </c>
      <c r="X47" s="19">
        <f t="shared" si="2"/>
        <v>4427</v>
      </c>
    </row>
    <row r="48" spans="1:24" x14ac:dyDescent="0.25">
      <c r="A48" s="2" t="s">
        <v>45</v>
      </c>
      <c r="B48" s="1" t="s">
        <v>4</v>
      </c>
      <c r="C48" s="1">
        <v>21066038</v>
      </c>
      <c r="D48" s="1">
        <v>8310</v>
      </c>
      <c r="E48" s="1">
        <v>6330</v>
      </c>
      <c r="F48" s="1">
        <v>5010</v>
      </c>
      <c r="G48" s="3">
        <v>6990</v>
      </c>
      <c r="H48" s="3">
        <v>5190</v>
      </c>
      <c r="I48" s="3">
        <v>4200</v>
      </c>
      <c r="J48" s="1">
        <v>6360</v>
      </c>
      <c r="K48" s="1">
        <v>4650</v>
      </c>
      <c r="L48" s="1">
        <v>3840</v>
      </c>
      <c r="M48" s="3">
        <v>5670</v>
      </c>
      <c r="N48" s="3">
        <v>4440</v>
      </c>
      <c r="O48" s="3">
        <v>3660</v>
      </c>
      <c r="P48" s="1">
        <v>4440</v>
      </c>
      <c r="Q48" s="1">
        <v>3330</v>
      </c>
      <c r="R48" s="1">
        <v>2700</v>
      </c>
      <c r="S48" s="3">
        <v>4440</v>
      </c>
      <c r="T48" s="3">
        <v>3330</v>
      </c>
      <c r="U48" s="13">
        <v>2700</v>
      </c>
      <c r="V48" s="22">
        <f t="shared" si="0"/>
        <v>36210</v>
      </c>
      <c r="W48" s="19">
        <f t="shared" si="1"/>
        <v>27270</v>
      </c>
      <c r="X48" s="19">
        <f t="shared" si="2"/>
        <v>19410</v>
      </c>
    </row>
    <row r="49" spans="1:24" x14ac:dyDescent="0.25">
      <c r="A49" s="2" t="s">
        <v>46</v>
      </c>
      <c r="B49" s="1" t="s">
        <v>4</v>
      </c>
      <c r="C49" s="1">
        <v>21066039</v>
      </c>
      <c r="D49" s="1">
        <v>1819</v>
      </c>
      <c r="E49" s="1">
        <v>1364</v>
      </c>
      <c r="F49" s="1">
        <v>1111</v>
      </c>
      <c r="G49" s="3">
        <v>1744</v>
      </c>
      <c r="H49" s="3">
        <v>1226</v>
      </c>
      <c r="I49" s="3">
        <v>1063</v>
      </c>
      <c r="J49" s="1">
        <v>1434</v>
      </c>
      <c r="K49" s="1">
        <v>944</v>
      </c>
      <c r="L49" s="1">
        <v>867</v>
      </c>
      <c r="M49" s="3">
        <v>2921</v>
      </c>
      <c r="N49" s="3">
        <v>0</v>
      </c>
      <c r="O49" s="3">
        <v>0</v>
      </c>
      <c r="P49" s="1">
        <v>1450</v>
      </c>
      <c r="Q49" s="1">
        <v>925</v>
      </c>
      <c r="R49" s="1">
        <v>860</v>
      </c>
      <c r="S49" s="3">
        <v>1450</v>
      </c>
      <c r="T49" s="3">
        <v>925</v>
      </c>
      <c r="U49" s="13">
        <v>860</v>
      </c>
      <c r="V49" s="22">
        <f t="shared" si="0"/>
        <v>10818</v>
      </c>
      <c r="W49" s="19">
        <f t="shared" si="1"/>
        <v>5384</v>
      </c>
      <c r="X49" s="19">
        <f t="shared" si="2"/>
        <v>3901</v>
      </c>
    </row>
    <row r="50" spans="1:24" x14ac:dyDescent="0.25">
      <c r="A50" s="2" t="s">
        <v>47</v>
      </c>
      <c r="B50" s="1" t="s">
        <v>4</v>
      </c>
      <c r="C50" s="1">
        <v>21066040</v>
      </c>
      <c r="D50" s="1">
        <v>0</v>
      </c>
      <c r="E50" s="1">
        <v>0</v>
      </c>
      <c r="F50" s="1">
        <v>0</v>
      </c>
      <c r="G50" s="3">
        <v>0</v>
      </c>
      <c r="H50" s="3">
        <v>0</v>
      </c>
      <c r="I50" s="3">
        <v>0</v>
      </c>
      <c r="J50" s="1">
        <v>0</v>
      </c>
      <c r="K50" s="1">
        <v>0</v>
      </c>
      <c r="L50" s="1">
        <v>0</v>
      </c>
      <c r="M50" s="3">
        <v>0</v>
      </c>
      <c r="N50" s="3">
        <v>0</v>
      </c>
      <c r="O50" s="3">
        <v>0</v>
      </c>
      <c r="P50" s="1">
        <v>0</v>
      </c>
      <c r="Q50" s="1">
        <v>0</v>
      </c>
      <c r="R50" s="1">
        <v>0</v>
      </c>
      <c r="S50" s="3">
        <v>0</v>
      </c>
      <c r="T50" s="3">
        <v>0</v>
      </c>
      <c r="U50" s="13">
        <v>0</v>
      </c>
      <c r="V50" s="22">
        <f t="shared" si="0"/>
        <v>0</v>
      </c>
      <c r="W50" s="19">
        <f t="shared" si="1"/>
        <v>0</v>
      </c>
      <c r="X50" s="19">
        <f t="shared" si="2"/>
        <v>0</v>
      </c>
    </row>
    <row r="51" spans="1:24" x14ac:dyDescent="0.25">
      <c r="A51" s="2" t="s">
        <v>48</v>
      </c>
      <c r="B51" s="1" t="s">
        <v>4</v>
      </c>
      <c r="C51" s="1">
        <v>21066041</v>
      </c>
      <c r="D51" s="1">
        <v>1014</v>
      </c>
      <c r="E51" s="1">
        <v>0</v>
      </c>
      <c r="F51" s="1">
        <v>0</v>
      </c>
      <c r="G51" s="3">
        <v>51</v>
      </c>
      <c r="H51" s="3">
        <v>1130</v>
      </c>
      <c r="I51" s="3">
        <v>0</v>
      </c>
      <c r="J51" s="1">
        <v>1617</v>
      </c>
      <c r="K51" s="1">
        <v>0</v>
      </c>
      <c r="L51" s="1">
        <v>0</v>
      </c>
      <c r="M51" s="3">
        <v>799</v>
      </c>
      <c r="N51" s="3">
        <v>119</v>
      </c>
      <c r="O51" s="3">
        <v>512</v>
      </c>
      <c r="P51" s="1">
        <v>751</v>
      </c>
      <c r="Q51" s="1">
        <v>120</v>
      </c>
      <c r="R51" s="1">
        <v>448</v>
      </c>
      <c r="S51" s="3">
        <v>751</v>
      </c>
      <c r="T51" s="3">
        <v>120</v>
      </c>
      <c r="U51" s="13">
        <v>448</v>
      </c>
      <c r="V51" s="22">
        <f t="shared" si="0"/>
        <v>4983</v>
      </c>
      <c r="W51" s="19">
        <f t="shared" si="1"/>
        <v>1489</v>
      </c>
      <c r="X51" s="19">
        <f t="shared" si="2"/>
        <v>960</v>
      </c>
    </row>
    <row r="52" spans="1:24" x14ac:dyDescent="0.25">
      <c r="A52" s="2" t="s">
        <v>49</v>
      </c>
      <c r="B52" s="1" t="s">
        <v>4</v>
      </c>
      <c r="C52" s="1">
        <v>21066042</v>
      </c>
      <c r="D52" s="1">
        <v>642</v>
      </c>
      <c r="E52" s="1">
        <v>387</v>
      </c>
      <c r="F52" s="1">
        <v>426</v>
      </c>
      <c r="G52" s="3">
        <v>579</v>
      </c>
      <c r="H52" s="3">
        <v>366</v>
      </c>
      <c r="I52" s="3">
        <v>390</v>
      </c>
      <c r="J52" s="1">
        <v>583</v>
      </c>
      <c r="K52" s="1">
        <v>357</v>
      </c>
      <c r="L52" s="1">
        <v>368</v>
      </c>
      <c r="M52" s="3">
        <v>500</v>
      </c>
      <c r="N52" s="3">
        <v>320</v>
      </c>
      <c r="O52" s="3">
        <v>375</v>
      </c>
      <c r="P52" s="1">
        <v>600</v>
      </c>
      <c r="Q52" s="1">
        <v>320</v>
      </c>
      <c r="R52" s="1">
        <v>375</v>
      </c>
      <c r="S52" s="3">
        <v>600</v>
      </c>
      <c r="T52" s="3">
        <v>320</v>
      </c>
      <c r="U52" s="13">
        <v>375</v>
      </c>
      <c r="V52" s="22">
        <f t="shared" si="0"/>
        <v>3504</v>
      </c>
      <c r="W52" s="19">
        <f t="shared" si="1"/>
        <v>2070</v>
      </c>
      <c r="X52" s="19">
        <f t="shared" si="2"/>
        <v>1934</v>
      </c>
    </row>
    <row r="53" spans="1:24" x14ac:dyDescent="0.25">
      <c r="A53" s="2" t="s">
        <v>50</v>
      </c>
      <c r="B53" s="1" t="s">
        <v>4</v>
      </c>
      <c r="C53" s="1">
        <v>21066043</v>
      </c>
      <c r="D53" s="1">
        <v>9870</v>
      </c>
      <c r="E53" s="1">
        <v>8130</v>
      </c>
      <c r="F53" s="1">
        <v>6420</v>
      </c>
      <c r="G53" s="3">
        <v>7590</v>
      </c>
      <c r="H53" s="3">
        <v>5310</v>
      </c>
      <c r="I53" s="3">
        <v>4620</v>
      </c>
      <c r="J53" s="1">
        <v>8520</v>
      </c>
      <c r="K53" s="1">
        <v>6000</v>
      </c>
      <c r="L53" s="1">
        <v>5190</v>
      </c>
      <c r="M53" s="3">
        <f>275*30</f>
        <v>8250</v>
      </c>
      <c r="N53" s="3">
        <f>182*30</f>
        <v>5460</v>
      </c>
      <c r="O53" s="3">
        <f>154*30</f>
        <v>4620</v>
      </c>
      <c r="P53" s="1">
        <f>218*30</f>
        <v>6540</v>
      </c>
      <c r="Q53" s="1">
        <f>116*30</f>
        <v>3480</v>
      </c>
      <c r="R53" s="1">
        <f>130*30</f>
        <v>3900</v>
      </c>
      <c r="S53" s="3">
        <f>218*30</f>
        <v>6540</v>
      </c>
      <c r="T53" s="3">
        <f>116*30</f>
        <v>3480</v>
      </c>
      <c r="U53" s="13">
        <f>130*30</f>
        <v>3900</v>
      </c>
      <c r="V53" s="22">
        <f t="shared" si="0"/>
        <v>47310</v>
      </c>
      <c r="W53" s="19">
        <f t="shared" si="1"/>
        <v>31860</v>
      </c>
      <c r="X53" s="19">
        <f t="shared" si="2"/>
        <v>24750</v>
      </c>
    </row>
    <row r="54" spans="1:24" x14ac:dyDescent="0.25">
      <c r="A54" s="2" t="s">
        <v>51</v>
      </c>
      <c r="B54" s="1" t="s">
        <v>4</v>
      </c>
      <c r="C54" s="1">
        <v>22012047</v>
      </c>
      <c r="D54" s="1">
        <v>21480</v>
      </c>
      <c r="E54" s="1">
        <v>14490</v>
      </c>
      <c r="F54" s="1">
        <v>12900</v>
      </c>
      <c r="G54" s="3">
        <v>17190</v>
      </c>
      <c r="H54" s="3">
        <v>12210</v>
      </c>
      <c r="I54" s="3">
        <v>10830</v>
      </c>
      <c r="J54" s="1">
        <v>19110</v>
      </c>
      <c r="K54" s="1">
        <v>13410</v>
      </c>
      <c r="L54" s="1">
        <v>11670</v>
      </c>
      <c r="M54" s="3">
        <v>19260</v>
      </c>
      <c r="N54" s="3">
        <v>13170</v>
      </c>
      <c r="O54" s="3">
        <v>11400</v>
      </c>
      <c r="P54" s="1">
        <v>18060</v>
      </c>
      <c r="Q54" s="1">
        <v>12030</v>
      </c>
      <c r="R54" s="1">
        <v>11070</v>
      </c>
      <c r="S54" s="3">
        <v>18060</v>
      </c>
      <c r="T54" s="3">
        <v>12030</v>
      </c>
      <c r="U54" s="13">
        <v>11070</v>
      </c>
      <c r="V54" s="22">
        <f t="shared" si="0"/>
        <v>113160</v>
      </c>
      <c r="W54" s="19">
        <f t="shared" si="1"/>
        <v>77340</v>
      </c>
      <c r="X54" s="19">
        <f t="shared" si="2"/>
        <v>57870</v>
      </c>
    </row>
    <row r="55" spans="1:24" x14ac:dyDescent="0.25">
      <c r="A55" s="2" t="s">
        <v>52</v>
      </c>
      <c r="B55" s="1" t="s">
        <v>4</v>
      </c>
      <c r="C55" s="1">
        <v>22013055</v>
      </c>
      <c r="D55" s="1">
        <v>144</v>
      </c>
      <c r="E55" s="1">
        <v>115</v>
      </c>
      <c r="F55" s="1">
        <v>80</v>
      </c>
      <c r="G55" s="3">
        <v>142</v>
      </c>
      <c r="H55" s="3">
        <v>125</v>
      </c>
      <c r="I55" s="3">
        <v>100</v>
      </c>
      <c r="J55" s="1">
        <v>158</v>
      </c>
      <c r="K55" s="1">
        <v>130</v>
      </c>
      <c r="L55" s="1">
        <v>95</v>
      </c>
      <c r="M55" s="3">
        <v>160</v>
      </c>
      <c r="N55" s="3">
        <v>118</v>
      </c>
      <c r="O55" s="3">
        <v>127</v>
      </c>
      <c r="P55" s="1">
        <v>120</v>
      </c>
      <c r="Q55" s="1">
        <v>97</v>
      </c>
      <c r="R55" s="1">
        <v>83</v>
      </c>
      <c r="S55" s="3">
        <v>120</v>
      </c>
      <c r="T55" s="3">
        <v>97</v>
      </c>
      <c r="U55" s="13">
        <v>83</v>
      </c>
      <c r="V55" s="22">
        <f t="shared" si="0"/>
        <v>844</v>
      </c>
      <c r="W55" s="19">
        <f t="shared" si="1"/>
        <v>682</v>
      </c>
      <c r="X55" s="19">
        <f t="shared" si="2"/>
        <v>485</v>
      </c>
    </row>
    <row r="56" spans="1:24" x14ac:dyDescent="0.25">
      <c r="A56" s="2" t="s">
        <v>53</v>
      </c>
      <c r="B56" s="1" t="s">
        <v>4</v>
      </c>
      <c r="C56" s="1">
        <v>22016021</v>
      </c>
      <c r="D56" s="1">
        <v>1830</v>
      </c>
      <c r="E56" s="1">
        <v>1440</v>
      </c>
      <c r="F56" s="1">
        <v>1050</v>
      </c>
      <c r="G56" s="3">
        <v>1440</v>
      </c>
      <c r="H56" s="3">
        <v>1200</v>
      </c>
      <c r="I56" s="3">
        <v>930</v>
      </c>
      <c r="J56" s="1">
        <v>1440</v>
      </c>
      <c r="K56" s="1">
        <v>1170</v>
      </c>
      <c r="L56" s="1">
        <v>900</v>
      </c>
      <c r="M56" s="3">
        <v>1470</v>
      </c>
      <c r="N56" s="3">
        <v>1020</v>
      </c>
      <c r="O56" s="3">
        <v>750</v>
      </c>
      <c r="P56" s="1">
        <v>1410</v>
      </c>
      <c r="Q56" s="1">
        <v>960</v>
      </c>
      <c r="R56" s="1">
        <v>720</v>
      </c>
      <c r="S56" s="3">
        <v>1410</v>
      </c>
      <c r="T56" s="3">
        <v>960</v>
      </c>
      <c r="U56" s="13">
        <v>720</v>
      </c>
      <c r="V56" s="22">
        <f t="shared" si="0"/>
        <v>9000</v>
      </c>
      <c r="W56" s="19">
        <f t="shared" si="1"/>
        <v>6750</v>
      </c>
      <c r="X56" s="19">
        <f t="shared" si="2"/>
        <v>4350</v>
      </c>
    </row>
    <row r="57" spans="1:24" x14ac:dyDescent="0.25">
      <c r="A57" s="2" t="s">
        <v>54</v>
      </c>
      <c r="B57" s="1" t="s">
        <v>4</v>
      </c>
      <c r="C57" s="1">
        <v>22016036</v>
      </c>
      <c r="D57" s="1">
        <v>736</v>
      </c>
      <c r="E57" s="1">
        <v>222</v>
      </c>
      <c r="F57" s="1">
        <v>354</v>
      </c>
      <c r="G57" s="3">
        <v>923</v>
      </c>
      <c r="H57" s="3">
        <v>138</v>
      </c>
      <c r="I57" s="3">
        <v>382</v>
      </c>
      <c r="J57" s="1">
        <v>210</v>
      </c>
      <c r="K57" s="1">
        <v>404</v>
      </c>
      <c r="L57" s="1">
        <v>836</v>
      </c>
      <c r="M57" s="3">
        <v>1281</v>
      </c>
      <c r="N57" s="3">
        <v>0</v>
      </c>
      <c r="O57" s="3">
        <v>0</v>
      </c>
      <c r="P57" s="1">
        <v>159</v>
      </c>
      <c r="Q57" s="1">
        <v>325</v>
      </c>
      <c r="R57" s="1">
        <v>618</v>
      </c>
      <c r="S57" s="3">
        <v>159</v>
      </c>
      <c r="T57" s="3">
        <v>325</v>
      </c>
      <c r="U57" s="13">
        <v>618</v>
      </c>
      <c r="V57" s="22">
        <f t="shared" si="0"/>
        <v>3468</v>
      </c>
      <c r="W57" s="19">
        <f t="shared" si="1"/>
        <v>1414</v>
      </c>
      <c r="X57" s="19">
        <f t="shared" si="2"/>
        <v>2190</v>
      </c>
    </row>
    <row r="58" spans="1:24" x14ac:dyDescent="0.25">
      <c r="A58" s="2" t="s">
        <v>55</v>
      </c>
      <c r="B58" s="1" t="s">
        <v>4</v>
      </c>
      <c r="C58" s="1">
        <v>22019027</v>
      </c>
      <c r="D58" s="1">
        <v>168</v>
      </c>
      <c r="E58" s="1">
        <v>175</v>
      </c>
      <c r="F58" s="1">
        <v>47</v>
      </c>
      <c r="G58" s="3">
        <v>126</v>
      </c>
      <c r="H58" s="3">
        <v>131</v>
      </c>
      <c r="I58" s="3">
        <v>23</v>
      </c>
      <c r="J58" s="1">
        <v>94</v>
      </c>
      <c r="K58" s="1">
        <v>94</v>
      </c>
      <c r="L58" s="1">
        <v>1</v>
      </c>
      <c r="M58" s="3">
        <v>77</v>
      </c>
      <c r="N58" s="3">
        <v>76</v>
      </c>
      <c r="O58" s="3">
        <v>1</v>
      </c>
      <c r="P58" s="1">
        <v>70</v>
      </c>
      <c r="Q58" s="1">
        <v>69</v>
      </c>
      <c r="R58" s="1">
        <v>0</v>
      </c>
      <c r="S58" s="3">
        <v>70</v>
      </c>
      <c r="T58" s="3">
        <v>69</v>
      </c>
      <c r="U58" s="13">
        <v>0</v>
      </c>
      <c r="V58" s="22">
        <f t="shared" si="0"/>
        <v>605</v>
      </c>
      <c r="W58" s="19">
        <f t="shared" si="1"/>
        <v>614</v>
      </c>
      <c r="X58" s="19">
        <f t="shared" si="2"/>
        <v>72</v>
      </c>
    </row>
    <row r="59" spans="1:24" x14ac:dyDescent="0.25">
      <c r="A59" s="2" t="s">
        <v>56</v>
      </c>
      <c r="B59" s="1" t="s">
        <v>4</v>
      </c>
      <c r="C59" s="1">
        <v>22019031</v>
      </c>
      <c r="D59" s="1">
        <v>117</v>
      </c>
      <c r="E59" s="1">
        <v>136</v>
      </c>
      <c r="F59" s="1">
        <v>82</v>
      </c>
      <c r="G59" s="3">
        <v>115</v>
      </c>
      <c r="H59" s="3">
        <v>80</v>
      </c>
      <c r="I59" s="3">
        <v>51</v>
      </c>
      <c r="J59" s="1">
        <v>60</v>
      </c>
      <c r="K59" s="1">
        <v>49</v>
      </c>
      <c r="L59" s="1">
        <v>80</v>
      </c>
      <c r="M59" s="3">
        <v>67</v>
      </c>
      <c r="N59" s="3">
        <v>63</v>
      </c>
      <c r="O59" s="3">
        <v>54</v>
      </c>
      <c r="P59" s="1">
        <v>10</v>
      </c>
      <c r="Q59" s="1">
        <v>18</v>
      </c>
      <c r="R59" s="1">
        <v>7</v>
      </c>
      <c r="S59" s="3">
        <v>10</v>
      </c>
      <c r="T59" s="3">
        <v>18</v>
      </c>
      <c r="U59" s="13">
        <v>7</v>
      </c>
      <c r="V59" s="22">
        <f t="shared" si="0"/>
        <v>379</v>
      </c>
      <c r="W59" s="19">
        <f t="shared" si="1"/>
        <v>364</v>
      </c>
      <c r="X59" s="19">
        <f t="shared" si="2"/>
        <v>274</v>
      </c>
    </row>
    <row r="60" spans="1:24" x14ac:dyDescent="0.25">
      <c r="A60" s="2" t="s">
        <v>57</v>
      </c>
      <c r="B60" s="1" t="s">
        <v>58</v>
      </c>
      <c r="C60" s="1" t="s">
        <v>59</v>
      </c>
      <c r="D60" s="1">
        <v>769</v>
      </c>
      <c r="E60" s="1">
        <v>366</v>
      </c>
      <c r="F60" s="1">
        <v>435</v>
      </c>
      <c r="G60" s="3">
        <v>482</v>
      </c>
      <c r="H60" s="3">
        <v>0</v>
      </c>
      <c r="I60" s="3">
        <v>0</v>
      </c>
      <c r="J60" s="1">
        <v>346</v>
      </c>
      <c r="K60" s="1">
        <v>39</v>
      </c>
      <c r="L60" s="1">
        <v>197</v>
      </c>
      <c r="M60" s="3">
        <v>375</v>
      </c>
      <c r="N60" s="3">
        <v>67</v>
      </c>
      <c r="O60" s="3">
        <v>114</v>
      </c>
      <c r="P60" s="1">
        <v>339</v>
      </c>
      <c r="Q60" s="1">
        <v>176</v>
      </c>
      <c r="R60" s="1">
        <v>117</v>
      </c>
      <c r="S60" s="3">
        <v>339</v>
      </c>
      <c r="T60" s="3">
        <v>176</v>
      </c>
      <c r="U60" s="13">
        <v>117</v>
      </c>
      <c r="V60" s="22">
        <f t="shared" si="0"/>
        <v>2650</v>
      </c>
      <c r="W60" s="19">
        <f t="shared" si="1"/>
        <v>824</v>
      </c>
      <c r="X60" s="19">
        <f t="shared" si="2"/>
        <v>863</v>
      </c>
    </row>
    <row r="61" spans="1:24" x14ac:dyDescent="0.25">
      <c r="A61" s="2" t="s">
        <v>60</v>
      </c>
      <c r="B61" s="1" t="s">
        <v>58</v>
      </c>
      <c r="C61" s="1" t="s">
        <v>61</v>
      </c>
      <c r="D61" s="1">
        <v>161</v>
      </c>
      <c r="E61" s="1">
        <v>102</v>
      </c>
      <c r="F61" s="1">
        <v>77</v>
      </c>
      <c r="G61" s="3">
        <v>168</v>
      </c>
      <c r="H61" s="3">
        <v>102</v>
      </c>
      <c r="I61" s="3">
        <v>76</v>
      </c>
      <c r="J61" s="1">
        <v>0</v>
      </c>
      <c r="K61" s="1">
        <v>347</v>
      </c>
      <c r="L61" s="1">
        <v>455</v>
      </c>
      <c r="M61" s="3">
        <v>206</v>
      </c>
      <c r="N61" s="3">
        <v>335</v>
      </c>
      <c r="O61" s="3">
        <v>1</v>
      </c>
      <c r="P61" s="1">
        <v>283</v>
      </c>
      <c r="Q61" s="1">
        <v>361</v>
      </c>
      <c r="R61" s="1">
        <v>1</v>
      </c>
      <c r="S61" s="3">
        <v>283</v>
      </c>
      <c r="T61" s="3">
        <v>361</v>
      </c>
      <c r="U61" s="13">
        <v>1</v>
      </c>
      <c r="V61" s="22">
        <f t="shared" si="0"/>
        <v>1101</v>
      </c>
      <c r="W61" s="19">
        <f t="shared" si="1"/>
        <v>1608</v>
      </c>
      <c r="X61" s="19">
        <f t="shared" si="2"/>
        <v>610</v>
      </c>
    </row>
    <row r="62" spans="1:24" x14ac:dyDescent="0.25">
      <c r="A62" s="2" t="s">
        <v>62</v>
      </c>
      <c r="B62" s="1" t="s">
        <v>58</v>
      </c>
      <c r="C62" s="1" t="s">
        <v>63</v>
      </c>
      <c r="D62" s="1">
        <v>381</v>
      </c>
      <c r="E62" s="1">
        <v>645</v>
      </c>
      <c r="F62" s="1">
        <v>245</v>
      </c>
      <c r="G62" s="3">
        <v>291</v>
      </c>
      <c r="H62" s="3">
        <v>573</v>
      </c>
      <c r="I62" s="3">
        <v>202</v>
      </c>
      <c r="J62" s="1">
        <v>352</v>
      </c>
      <c r="K62" s="1">
        <v>435</v>
      </c>
      <c r="L62" s="1">
        <v>233</v>
      </c>
      <c r="M62" s="3">
        <v>1006</v>
      </c>
      <c r="N62" s="3">
        <v>0</v>
      </c>
      <c r="O62" s="3">
        <v>0</v>
      </c>
      <c r="P62" s="1">
        <v>197</v>
      </c>
      <c r="Q62" s="1">
        <v>357</v>
      </c>
      <c r="R62" s="1">
        <v>131</v>
      </c>
      <c r="S62" s="3">
        <v>197</v>
      </c>
      <c r="T62" s="3">
        <v>357</v>
      </c>
      <c r="U62" s="13">
        <v>131</v>
      </c>
      <c r="V62" s="22">
        <f t="shared" si="0"/>
        <v>2424</v>
      </c>
      <c r="W62" s="19">
        <f t="shared" si="1"/>
        <v>2367</v>
      </c>
      <c r="X62" s="19">
        <f t="shared" si="2"/>
        <v>811</v>
      </c>
    </row>
    <row r="63" spans="1:24" x14ac:dyDescent="0.25">
      <c r="A63" s="2" t="s">
        <v>64</v>
      </c>
      <c r="B63" s="1" t="s">
        <v>58</v>
      </c>
      <c r="C63" s="1" t="s">
        <v>65</v>
      </c>
      <c r="D63" s="1">
        <v>752</v>
      </c>
      <c r="E63" s="1">
        <v>471</v>
      </c>
      <c r="F63" s="1">
        <v>380</v>
      </c>
      <c r="G63" s="3">
        <v>727</v>
      </c>
      <c r="H63" s="3">
        <v>267</v>
      </c>
      <c r="I63" s="3">
        <v>360</v>
      </c>
      <c r="J63" s="1">
        <v>498</v>
      </c>
      <c r="K63" s="1">
        <v>209</v>
      </c>
      <c r="L63" s="1">
        <v>262</v>
      </c>
      <c r="M63" s="3">
        <v>1054</v>
      </c>
      <c r="N63" s="3">
        <v>0</v>
      </c>
      <c r="O63" s="3">
        <v>0</v>
      </c>
      <c r="P63" s="1">
        <v>634</v>
      </c>
      <c r="Q63" s="1">
        <v>263</v>
      </c>
      <c r="R63" s="1">
        <v>240</v>
      </c>
      <c r="S63" s="3">
        <v>634</v>
      </c>
      <c r="T63" s="3">
        <v>263</v>
      </c>
      <c r="U63" s="13">
        <v>240</v>
      </c>
      <c r="V63" s="22">
        <f t="shared" si="0"/>
        <v>4299</v>
      </c>
      <c r="W63" s="19">
        <f t="shared" si="1"/>
        <v>1473</v>
      </c>
      <c r="X63" s="19">
        <f t="shared" si="2"/>
        <v>1242</v>
      </c>
    </row>
    <row r="64" spans="1:24" x14ac:dyDescent="0.25">
      <c r="A64" s="2" t="s">
        <v>66</v>
      </c>
      <c r="B64" s="1" t="s">
        <v>58</v>
      </c>
      <c r="C64" s="1" t="s">
        <v>67</v>
      </c>
      <c r="D64" s="1">
        <v>105</v>
      </c>
      <c r="E64" s="1">
        <v>39</v>
      </c>
      <c r="F64" s="1">
        <v>60</v>
      </c>
      <c r="G64" s="3">
        <v>82</v>
      </c>
      <c r="H64" s="3">
        <v>36</v>
      </c>
      <c r="I64" s="3">
        <v>50</v>
      </c>
      <c r="J64" s="1">
        <v>74</v>
      </c>
      <c r="K64" s="1">
        <v>39</v>
      </c>
      <c r="L64" s="1">
        <v>45</v>
      </c>
      <c r="M64" s="3">
        <v>57</v>
      </c>
      <c r="N64" s="3">
        <v>31</v>
      </c>
      <c r="O64" s="3">
        <v>44</v>
      </c>
      <c r="P64" s="1">
        <v>48</v>
      </c>
      <c r="Q64" s="1">
        <v>33</v>
      </c>
      <c r="R64" s="1">
        <v>31</v>
      </c>
      <c r="S64" s="3">
        <v>48</v>
      </c>
      <c r="T64" s="3">
        <v>33</v>
      </c>
      <c r="U64" s="13">
        <v>31</v>
      </c>
      <c r="V64" s="22">
        <f t="shared" si="0"/>
        <v>414</v>
      </c>
      <c r="W64" s="19">
        <f t="shared" si="1"/>
        <v>211</v>
      </c>
      <c r="X64" s="19">
        <f t="shared" si="2"/>
        <v>230</v>
      </c>
    </row>
    <row r="65" spans="1:24" x14ac:dyDescent="0.25">
      <c r="A65" s="2" t="s">
        <v>68</v>
      </c>
      <c r="B65" s="1" t="s">
        <v>58</v>
      </c>
      <c r="C65" s="1" t="s">
        <v>69</v>
      </c>
      <c r="D65" s="1">
        <v>3690</v>
      </c>
      <c r="E65" s="1">
        <v>2670</v>
      </c>
      <c r="F65" s="1">
        <v>1800</v>
      </c>
      <c r="G65" s="3">
        <v>3570</v>
      </c>
      <c r="H65" s="3">
        <v>2580</v>
      </c>
      <c r="I65" s="3">
        <v>1860</v>
      </c>
      <c r="J65" s="1">
        <v>4260</v>
      </c>
      <c r="K65" s="1">
        <v>3360</v>
      </c>
      <c r="L65" s="1">
        <v>2520</v>
      </c>
      <c r="M65" s="3">
        <f>168*30</f>
        <v>5040</v>
      </c>
      <c r="N65" s="3">
        <f>128*30</f>
        <v>3840</v>
      </c>
      <c r="O65" s="3">
        <f>97*30</f>
        <v>2910</v>
      </c>
      <c r="P65" s="1">
        <f>173*30</f>
        <v>5190</v>
      </c>
      <c r="Q65" s="1">
        <f>145*30</f>
        <v>4350</v>
      </c>
      <c r="R65" s="1">
        <f>99*30</f>
        <v>2970</v>
      </c>
      <c r="S65" s="3">
        <f>173*30</f>
        <v>5190</v>
      </c>
      <c r="T65" s="3">
        <f>145*30</f>
        <v>4350</v>
      </c>
      <c r="U65" s="13">
        <f>99*30</f>
        <v>2970</v>
      </c>
      <c r="V65" s="22">
        <f t="shared" si="0"/>
        <v>26940</v>
      </c>
      <c r="W65" s="19">
        <f t="shared" si="1"/>
        <v>21150</v>
      </c>
      <c r="X65" s="19">
        <f t="shared" si="2"/>
        <v>12060</v>
      </c>
    </row>
    <row r="66" spans="1:24" x14ac:dyDescent="0.25">
      <c r="A66" s="2" t="s">
        <v>70</v>
      </c>
      <c r="B66" s="1" t="s">
        <v>58</v>
      </c>
      <c r="C66" s="1" t="s">
        <v>71</v>
      </c>
      <c r="D66" s="1">
        <v>248</v>
      </c>
      <c r="E66" s="1">
        <v>80</v>
      </c>
      <c r="F66" s="1">
        <v>0</v>
      </c>
      <c r="G66" s="3">
        <v>194</v>
      </c>
      <c r="H66" s="3">
        <v>51</v>
      </c>
      <c r="I66" s="3">
        <v>0</v>
      </c>
      <c r="J66" s="1">
        <v>147</v>
      </c>
      <c r="K66" s="1">
        <v>48</v>
      </c>
      <c r="L66" s="1">
        <v>0</v>
      </c>
      <c r="M66" s="3">
        <v>142</v>
      </c>
      <c r="N66" s="3">
        <v>51</v>
      </c>
      <c r="O66" s="3">
        <v>0</v>
      </c>
      <c r="P66" s="1">
        <v>136</v>
      </c>
      <c r="Q66" s="1">
        <v>46</v>
      </c>
      <c r="R66" s="1">
        <v>0</v>
      </c>
      <c r="S66" s="3">
        <v>136</v>
      </c>
      <c r="T66" s="3">
        <v>46</v>
      </c>
      <c r="U66" s="13">
        <v>0</v>
      </c>
      <c r="V66" s="22">
        <f t="shared" si="0"/>
        <v>1003</v>
      </c>
      <c r="W66" s="19">
        <f t="shared" si="1"/>
        <v>322</v>
      </c>
      <c r="X66" s="19">
        <f t="shared" si="2"/>
        <v>0</v>
      </c>
    </row>
    <row r="67" spans="1:24" x14ac:dyDescent="0.25">
      <c r="A67" s="2" t="s">
        <v>72</v>
      </c>
      <c r="B67" s="1" t="s">
        <v>58</v>
      </c>
      <c r="C67" s="1" t="s">
        <v>73</v>
      </c>
      <c r="D67" s="1">
        <v>188</v>
      </c>
      <c r="E67" s="1">
        <v>237</v>
      </c>
      <c r="F67" s="1">
        <v>141</v>
      </c>
      <c r="G67" s="3">
        <v>187</v>
      </c>
      <c r="H67" s="3">
        <v>239</v>
      </c>
      <c r="I67" s="3">
        <v>145</v>
      </c>
      <c r="J67" s="1">
        <v>172</v>
      </c>
      <c r="K67" s="1">
        <v>238</v>
      </c>
      <c r="L67" s="1">
        <v>143</v>
      </c>
      <c r="M67" s="3">
        <v>237</v>
      </c>
      <c r="N67" s="3">
        <v>323</v>
      </c>
      <c r="O67" s="3">
        <v>190</v>
      </c>
      <c r="P67" s="1">
        <v>168</v>
      </c>
      <c r="Q67" s="1">
        <v>219</v>
      </c>
      <c r="R67" s="1">
        <v>214</v>
      </c>
      <c r="S67" s="3">
        <v>168</v>
      </c>
      <c r="T67" s="3">
        <v>219</v>
      </c>
      <c r="U67" s="13">
        <v>214</v>
      </c>
      <c r="V67" s="22">
        <f t="shared" si="0"/>
        <v>1120</v>
      </c>
      <c r="W67" s="19">
        <f t="shared" si="1"/>
        <v>1475</v>
      </c>
      <c r="X67" s="19">
        <f t="shared" si="2"/>
        <v>833</v>
      </c>
    </row>
    <row r="68" spans="1:24" x14ac:dyDescent="0.25">
      <c r="A68" s="2" t="s">
        <v>74</v>
      </c>
      <c r="B68" s="1" t="s">
        <v>58</v>
      </c>
      <c r="C68" s="1" t="s">
        <v>75</v>
      </c>
      <c r="D68" s="1">
        <v>75</v>
      </c>
      <c r="E68" s="1">
        <v>62</v>
      </c>
      <c r="F68" s="1">
        <v>58</v>
      </c>
      <c r="G68" s="3">
        <v>80</v>
      </c>
      <c r="H68" s="3">
        <v>59</v>
      </c>
      <c r="I68" s="3">
        <v>43</v>
      </c>
      <c r="J68" s="1">
        <v>86</v>
      </c>
      <c r="K68" s="1">
        <v>69</v>
      </c>
      <c r="L68" s="1">
        <v>43</v>
      </c>
      <c r="M68" s="3">
        <v>100</v>
      </c>
      <c r="N68" s="3">
        <v>65</v>
      </c>
      <c r="O68" s="3">
        <v>49</v>
      </c>
      <c r="P68" s="1">
        <v>136</v>
      </c>
      <c r="Q68" s="1">
        <v>89</v>
      </c>
      <c r="R68" s="1">
        <v>113</v>
      </c>
      <c r="S68" s="3">
        <v>136</v>
      </c>
      <c r="T68" s="3">
        <v>89</v>
      </c>
      <c r="U68" s="13">
        <v>113</v>
      </c>
      <c r="V68" s="22">
        <f t="shared" ref="V68:V129" si="3">SUM(D68,G68,J68,M68,P68,S68)</f>
        <v>613</v>
      </c>
      <c r="W68" s="19">
        <f t="shared" ref="W68:W129" si="4">SUM(E68,H68,K68,N68,Q68,T68,)</f>
        <v>433</v>
      </c>
      <c r="X68" s="19">
        <f t="shared" ref="X68:X129" si="5">SUM(F68,I68,L68,O68,U68)</f>
        <v>306</v>
      </c>
    </row>
    <row r="69" spans="1:24" x14ac:dyDescent="0.25">
      <c r="A69" s="2" t="s">
        <v>76</v>
      </c>
      <c r="B69" s="1" t="s">
        <v>58</v>
      </c>
      <c r="C69" s="1" t="s">
        <v>77</v>
      </c>
      <c r="D69" s="1">
        <v>187</v>
      </c>
      <c r="E69" s="1">
        <v>178</v>
      </c>
      <c r="F69" s="1">
        <v>111</v>
      </c>
      <c r="G69" s="3">
        <v>370</v>
      </c>
      <c r="H69" s="3">
        <v>213</v>
      </c>
      <c r="I69" s="3">
        <v>93</v>
      </c>
      <c r="J69" s="1">
        <v>346</v>
      </c>
      <c r="K69" s="1">
        <v>305</v>
      </c>
      <c r="L69" s="1">
        <v>120</v>
      </c>
      <c r="M69" s="3">
        <v>869</v>
      </c>
      <c r="N69" s="3">
        <v>0</v>
      </c>
      <c r="O69" s="3">
        <v>0</v>
      </c>
      <c r="P69" s="1">
        <v>306</v>
      </c>
      <c r="Q69" s="1">
        <v>268</v>
      </c>
      <c r="R69" s="1">
        <v>181</v>
      </c>
      <c r="S69" s="3">
        <v>306</v>
      </c>
      <c r="T69" s="3">
        <v>268</v>
      </c>
      <c r="U69" s="13">
        <v>181</v>
      </c>
      <c r="V69" s="22">
        <f t="shared" si="3"/>
        <v>2384</v>
      </c>
      <c r="W69" s="19">
        <f t="shared" si="4"/>
        <v>1232</v>
      </c>
      <c r="X69" s="19">
        <f t="shared" si="5"/>
        <v>505</v>
      </c>
    </row>
    <row r="70" spans="1:24" x14ac:dyDescent="0.25">
      <c r="A70" s="2" t="s">
        <v>78</v>
      </c>
      <c r="B70" s="1" t="s">
        <v>58</v>
      </c>
      <c r="C70" s="1" t="s">
        <v>79</v>
      </c>
      <c r="D70" s="1">
        <v>1564</v>
      </c>
      <c r="E70" s="1">
        <v>1283</v>
      </c>
      <c r="F70" s="1">
        <v>1010</v>
      </c>
      <c r="G70" s="3">
        <v>1349</v>
      </c>
      <c r="H70" s="3">
        <v>1130</v>
      </c>
      <c r="I70" s="3">
        <v>817</v>
      </c>
      <c r="J70" s="1">
        <v>1831</v>
      </c>
      <c r="K70" s="1">
        <v>1264</v>
      </c>
      <c r="L70" s="1">
        <v>1141</v>
      </c>
      <c r="M70" s="3">
        <v>4831</v>
      </c>
      <c r="N70" s="3">
        <v>0</v>
      </c>
      <c r="O70" s="3">
        <v>0</v>
      </c>
      <c r="P70" s="1">
        <v>1472</v>
      </c>
      <c r="Q70" s="1">
        <v>1306</v>
      </c>
      <c r="R70" s="1">
        <v>902</v>
      </c>
      <c r="S70" s="3">
        <v>1472</v>
      </c>
      <c r="T70" s="3">
        <v>1306</v>
      </c>
      <c r="U70" s="13">
        <v>902</v>
      </c>
      <c r="V70" s="22">
        <f t="shared" si="3"/>
        <v>12519</v>
      </c>
      <c r="W70" s="19">
        <f t="shared" si="4"/>
        <v>6289</v>
      </c>
      <c r="X70" s="19">
        <f t="shared" si="5"/>
        <v>3870</v>
      </c>
    </row>
    <row r="71" spans="1:24" x14ac:dyDescent="0.25">
      <c r="A71" s="2" t="s">
        <v>80</v>
      </c>
      <c r="B71" s="1" t="s">
        <v>58</v>
      </c>
      <c r="C71" s="1" t="s">
        <v>81</v>
      </c>
      <c r="D71" s="1">
        <v>202</v>
      </c>
      <c r="E71" s="1">
        <v>172</v>
      </c>
      <c r="F71" s="1">
        <v>122</v>
      </c>
      <c r="G71" s="3">
        <v>104</v>
      </c>
      <c r="H71" s="3">
        <v>112</v>
      </c>
      <c r="I71" s="3">
        <v>73</v>
      </c>
      <c r="J71" s="1">
        <v>24</v>
      </c>
      <c r="K71" s="1">
        <v>56</v>
      </c>
      <c r="L71" s="1">
        <v>18</v>
      </c>
      <c r="M71" s="3">
        <v>53</v>
      </c>
      <c r="N71" s="3">
        <v>53</v>
      </c>
      <c r="O71" s="3">
        <v>42</v>
      </c>
      <c r="P71" s="1">
        <v>16</v>
      </c>
      <c r="Q71" s="1">
        <v>22</v>
      </c>
      <c r="R71" s="1">
        <v>21</v>
      </c>
      <c r="S71" s="3">
        <v>16</v>
      </c>
      <c r="T71" s="3">
        <v>22</v>
      </c>
      <c r="U71" s="13">
        <v>21</v>
      </c>
      <c r="V71" s="22">
        <f t="shared" si="3"/>
        <v>415</v>
      </c>
      <c r="W71" s="19">
        <f t="shared" si="4"/>
        <v>437</v>
      </c>
      <c r="X71" s="19">
        <f t="shared" si="5"/>
        <v>276</v>
      </c>
    </row>
    <row r="72" spans="1:24" x14ac:dyDescent="0.25">
      <c r="A72" s="2" t="s">
        <v>82</v>
      </c>
      <c r="B72" s="1" t="s">
        <v>58</v>
      </c>
      <c r="C72" s="1" t="s">
        <v>83</v>
      </c>
      <c r="D72" s="1">
        <v>341</v>
      </c>
      <c r="E72" s="1">
        <v>318</v>
      </c>
      <c r="F72" s="1">
        <v>234</v>
      </c>
      <c r="G72" s="3">
        <v>142</v>
      </c>
      <c r="H72" s="3">
        <v>102</v>
      </c>
      <c r="I72" s="3">
        <v>92</v>
      </c>
      <c r="J72" s="1">
        <v>144</v>
      </c>
      <c r="K72" s="1">
        <v>130</v>
      </c>
      <c r="L72" s="1">
        <v>105</v>
      </c>
      <c r="M72" s="3">
        <v>88</v>
      </c>
      <c r="N72" s="3">
        <v>66</v>
      </c>
      <c r="O72" s="3">
        <v>63</v>
      </c>
      <c r="P72" s="1">
        <v>195</v>
      </c>
      <c r="Q72" s="1">
        <v>109</v>
      </c>
      <c r="R72" s="1">
        <v>90</v>
      </c>
      <c r="S72" s="3">
        <v>195</v>
      </c>
      <c r="T72" s="3">
        <v>109</v>
      </c>
      <c r="U72" s="13">
        <v>90</v>
      </c>
      <c r="V72" s="22">
        <f t="shared" si="3"/>
        <v>1105</v>
      </c>
      <c r="W72" s="19">
        <f t="shared" si="4"/>
        <v>834</v>
      </c>
      <c r="X72" s="19">
        <f t="shared" si="5"/>
        <v>584</v>
      </c>
    </row>
    <row r="73" spans="1:24" x14ac:dyDescent="0.25">
      <c r="A73" s="2" t="s">
        <v>84</v>
      </c>
      <c r="B73" s="1" t="s">
        <v>58</v>
      </c>
      <c r="C73" s="1" t="s">
        <v>85</v>
      </c>
      <c r="D73" s="1">
        <v>270</v>
      </c>
      <c r="E73" s="1">
        <v>150</v>
      </c>
      <c r="F73" s="1">
        <v>180</v>
      </c>
      <c r="G73" s="3">
        <v>210</v>
      </c>
      <c r="H73" s="3">
        <v>60</v>
      </c>
      <c r="I73" s="3">
        <v>90</v>
      </c>
      <c r="J73" s="1">
        <v>120</v>
      </c>
      <c r="K73" s="1">
        <v>30</v>
      </c>
      <c r="L73" s="1">
        <v>90</v>
      </c>
      <c r="M73" s="3">
        <v>90</v>
      </c>
      <c r="N73" s="3">
        <v>30</v>
      </c>
      <c r="O73" s="3">
        <v>60</v>
      </c>
      <c r="P73" s="1">
        <v>90</v>
      </c>
      <c r="Q73" s="1">
        <v>30</v>
      </c>
      <c r="R73" s="1">
        <v>30</v>
      </c>
      <c r="S73" s="3">
        <v>90</v>
      </c>
      <c r="T73" s="3">
        <v>30</v>
      </c>
      <c r="U73" s="13">
        <v>30</v>
      </c>
      <c r="V73" s="22">
        <f t="shared" si="3"/>
        <v>870</v>
      </c>
      <c r="W73" s="19">
        <f t="shared" si="4"/>
        <v>330</v>
      </c>
      <c r="X73" s="19">
        <f t="shared" si="5"/>
        <v>450</v>
      </c>
    </row>
    <row r="74" spans="1:24" x14ac:dyDescent="0.25">
      <c r="A74" s="2" t="s">
        <v>86</v>
      </c>
      <c r="B74" s="1" t="s">
        <v>58</v>
      </c>
      <c r="C74" s="1" t="s">
        <v>87</v>
      </c>
      <c r="D74" s="1">
        <v>595</v>
      </c>
      <c r="E74" s="1">
        <v>485</v>
      </c>
      <c r="F74" s="1">
        <v>366</v>
      </c>
      <c r="G74" s="3">
        <v>573</v>
      </c>
      <c r="H74" s="3">
        <v>431</v>
      </c>
      <c r="I74" s="3">
        <v>391</v>
      </c>
      <c r="J74" s="1">
        <v>514</v>
      </c>
      <c r="K74" s="1">
        <v>307</v>
      </c>
      <c r="L74" s="1">
        <v>356</v>
      </c>
      <c r="M74" s="3">
        <v>478</v>
      </c>
      <c r="N74" s="3">
        <v>252</v>
      </c>
      <c r="O74" s="3">
        <v>272</v>
      </c>
      <c r="P74" s="1">
        <v>513</v>
      </c>
      <c r="Q74" s="1">
        <v>265</v>
      </c>
      <c r="R74" s="1">
        <v>470</v>
      </c>
      <c r="S74" s="3">
        <v>513</v>
      </c>
      <c r="T74" s="3">
        <v>265</v>
      </c>
      <c r="U74" s="13">
        <v>470</v>
      </c>
      <c r="V74" s="22">
        <f t="shared" si="3"/>
        <v>3186</v>
      </c>
      <c r="W74" s="19">
        <f t="shared" si="4"/>
        <v>2005</v>
      </c>
      <c r="X74" s="19">
        <f t="shared" si="5"/>
        <v>1855</v>
      </c>
    </row>
    <row r="75" spans="1:24" x14ac:dyDescent="0.25">
      <c r="A75" s="2" t="s">
        <v>88</v>
      </c>
      <c r="B75" s="1" t="s">
        <v>58</v>
      </c>
      <c r="C75" s="1" t="s">
        <v>89</v>
      </c>
      <c r="D75" s="1">
        <v>143</v>
      </c>
      <c r="E75" s="1">
        <v>480</v>
      </c>
      <c r="F75" s="1">
        <v>476</v>
      </c>
      <c r="G75" s="3">
        <v>830</v>
      </c>
      <c r="H75" s="3">
        <v>468</v>
      </c>
      <c r="I75" s="3">
        <v>266</v>
      </c>
      <c r="J75" s="1">
        <v>560</v>
      </c>
      <c r="K75" s="1">
        <v>0</v>
      </c>
      <c r="L75" s="1">
        <v>30</v>
      </c>
      <c r="M75" s="3">
        <v>397</v>
      </c>
      <c r="N75" s="3">
        <v>0</v>
      </c>
      <c r="O75" s="3">
        <v>185</v>
      </c>
      <c r="P75" s="1">
        <v>355</v>
      </c>
      <c r="Q75" s="1">
        <v>500</v>
      </c>
      <c r="R75" s="1">
        <v>310</v>
      </c>
      <c r="S75" s="3">
        <v>355</v>
      </c>
      <c r="T75" s="3">
        <v>500</v>
      </c>
      <c r="U75" s="13">
        <v>310</v>
      </c>
      <c r="V75" s="22">
        <f t="shared" si="3"/>
        <v>2640</v>
      </c>
      <c r="W75" s="19">
        <f t="shared" si="4"/>
        <v>1948</v>
      </c>
      <c r="X75" s="19">
        <f t="shared" si="5"/>
        <v>1267</v>
      </c>
    </row>
    <row r="76" spans="1:24" x14ac:dyDescent="0.25">
      <c r="A76" s="2" t="s">
        <v>90</v>
      </c>
      <c r="B76" s="1" t="s">
        <v>58</v>
      </c>
      <c r="C76" s="1" t="s">
        <v>91</v>
      </c>
      <c r="D76" s="1">
        <v>206</v>
      </c>
      <c r="E76" s="1">
        <v>174</v>
      </c>
      <c r="F76" s="1">
        <v>121</v>
      </c>
      <c r="G76" s="3">
        <v>121</v>
      </c>
      <c r="H76" s="3">
        <v>92</v>
      </c>
      <c r="I76" s="3">
        <v>66</v>
      </c>
      <c r="J76" s="1">
        <v>116</v>
      </c>
      <c r="K76" s="1">
        <v>98</v>
      </c>
      <c r="L76" s="1">
        <v>83</v>
      </c>
      <c r="M76" s="3">
        <v>139</v>
      </c>
      <c r="N76" s="3">
        <v>93</v>
      </c>
      <c r="O76" s="3">
        <v>78</v>
      </c>
      <c r="P76" s="1">
        <v>60</v>
      </c>
      <c r="Q76" s="1">
        <v>36</v>
      </c>
      <c r="R76" s="1">
        <v>21</v>
      </c>
      <c r="S76" s="3">
        <v>60</v>
      </c>
      <c r="T76" s="3">
        <v>36</v>
      </c>
      <c r="U76" s="13">
        <v>21</v>
      </c>
      <c r="V76" s="22">
        <f t="shared" si="3"/>
        <v>702</v>
      </c>
      <c r="W76" s="19">
        <f t="shared" si="4"/>
        <v>529</v>
      </c>
      <c r="X76" s="19">
        <f t="shared" si="5"/>
        <v>369</v>
      </c>
    </row>
    <row r="77" spans="1:24" x14ac:dyDescent="0.25">
      <c r="A77" s="2" t="s">
        <v>92</v>
      </c>
      <c r="B77" s="1" t="s">
        <v>58</v>
      </c>
      <c r="C77" s="1" t="s">
        <v>93</v>
      </c>
      <c r="D77" s="1">
        <v>655</v>
      </c>
      <c r="E77" s="1">
        <v>601</v>
      </c>
      <c r="F77" s="1">
        <v>447</v>
      </c>
      <c r="G77" s="3">
        <v>891</v>
      </c>
      <c r="H77" s="3">
        <v>758</v>
      </c>
      <c r="I77" s="3">
        <v>516</v>
      </c>
      <c r="J77" s="1">
        <v>2061</v>
      </c>
      <c r="K77" s="1">
        <v>1438</v>
      </c>
      <c r="L77" s="1">
        <v>1319</v>
      </c>
      <c r="M77" s="3">
        <v>2117</v>
      </c>
      <c r="N77" s="3">
        <v>1525</v>
      </c>
      <c r="O77" s="3">
        <v>1323</v>
      </c>
      <c r="P77" s="1">
        <v>2555</v>
      </c>
      <c r="Q77" s="1">
        <v>1952</v>
      </c>
      <c r="R77" s="1">
        <v>1574</v>
      </c>
      <c r="S77" s="3">
        <v>2555</v>
      </c>
      <c r="T77" s="3">
        <v>1952</v>
      </c>
      <c r="U77" s="13">
        <v>1574</v>
      </c>
      <c r="V77" s="22">
        <f t="shared" si="3"/>
        <v>10834</v>
      </c>
      <c r="W77" s="19">
        <f t="shared" si="4"/>
        <v>8226</v>
      </c>
      <c r="X77" s="19">
        <f t="shared" si="5"/>
        <v>5179</v>
      </c>
    </row>
    <row r="78" spans="1:24" x14ac:dyDescent="0.25">
      <c r="A78" s="2" t="s">
        <v>94</v>
      </c>
      <c r="B78" s="1" t="s">
        <v>58</v>
      </c>
      <c r="C78" s="1" t="s">
        <v>95</v>
      </c>
      <c r="D78" s="1">
        <v>720</v>
      </c>
      <c r="E78" s="1">
        <v>720</v>
      </c>
      <c r="F78" s="1">
        <v>450</v>
      </c>
      <c r="G78" s="3">
        <v>750</v>
      </c>
      <c r="H78" s="3">
        <v>660</v>
      </c>
      <c r="I78" s="3">
        <v>420</v>
      </c>
      <c r="J78" s="1">
        <v>810</v>
      </c>
      <c r="K78" s="1">
        <v>660</v>
      </c>
      <c r="L78" s="1">
        <v>510</v>
      </c>
      <c r="M78" s="3">
        <f>24*30</f>
        <v>720</v>
      </c>
      <c r="N78" s="3">
        <f>21*30</f>
        <v>630</v>
      </c>
      <c r="O78" s="3">
        <f>14*30</f>
        <v>420</v>
      </c>
      <c r="P78" s="1">
        <f>23*30</f>
        <v>690</v>
      </c>
      <c r="Q78" s="1">
        <f>18*30</f>
        <v>540</v>
      </c>
      <c r="R78" s="1">
        <f>14*30</f>
        <v>420</v>
      </c>
      <c r="S78" s="3">
        <f>23*30</f>
        <v>690</v>
      </c>
      <c r="T78" s="3">
        <f>18*30</f>
        <v>540</v>
      </c>
      <c r="U78" s="13">
        <f>14*30</f>
        <v>420</v>
      </c>
      <c r="V78" s="22">
        <f t="shared" si="3"/>
        <v>4380</v>
      </c>
      <c r="W78" s="19">
        <f t="shared" si="4"/>
        <v>3750</v>
      </c>
      <c r="X78" s="19">
        <f t="shared" si="5"/>
        <v>2220</v>
      </c>
    </row>
    <row r="79" spans="1:24" x14ac:dyDescent="0.25">
      <c r="A79" s="2" t="s">
        <v>96</v>
      </c>
      <c r="B79" s="1" t="s">
        <v>58</v>
      </c>
      <c r="C79" s="1" t="s">
        <v>97</v>
      </c>
      <c r="D79" s="1">
        <v>1360</v>
      </c>
      <c r="E79" s="1">
        <v>1027</v>
      </c>
      <c r="F79" s="1">
        <v>780</v>
      </c>
      <c r="G79" s="3">
        <v>1483</v>
      </c>
      <c r="H79" s="3">
        <v>1204</v>
      </c>
      <c r="I79" s="3">
        <v>884</v>
      </c>
      <c r="J79" s="1">
        <v>1169</v>
      </c>
      <c r="K79" s="1">
        <v>999</v>
      </c>
      <c r="L79" s="1">
        <v>716</v>
      </c>
      <c r="M79" s="3">
        <v>178</v>
      </c>
      <c r="N79" s="3">
        <v>94</v>
      </c>
      <c r="O79" s="3">
        <v>182</v>
      </c>
      <c r="P79" s="1">
        <v>211</v>
      </c>
      <c r="Q79" s="1">
        <v>155</v>
      </c>
      <c r="R79" s="1">
        <v>135</v>
      </c>
      <c r="S79" s="3">
        <v>211</v>
      </c>
      <c r="T79" s="3">
        <v>155</v>
      </c>
      <c r="U79" s="13">
        <v>135</v>
      </c>
      <c r="V79" s="22">
        <f t="shared" si="3"/>
        <v>4612</v>
      </c>
      <c r="W79" s="19">
        <f t="shared" si="4"/>
        <v>3634</v>
      </c>
      <c r="X79" s="19">
        <f t="shared" si="5"/>
        <v>2697</v>
      </c>
    </row>
    <row r="80" spans="1:24" x14ac:dyDescent="0.25">
      <c r="A80" s="2" t="s">
        <v>98</v>
      </c>
      <c r="B80" s="1" t="s">
        <v>58</v>
      </c>
      <c r="C80" s="1" t="s">
        <v>99</v>
      </c>
      <c r="D80" s="1">
        <v>317</v>
      </c>
      <c r="E80" s="1">
        <v>319</v>
      </c>
      <c r="F80" s="1">
        <v>204</v>
      </c>
      <c r="G80" s="3">
        <v>52</v>
      </c>
      <c r="H80" s="3">
        <v>36</v>
      </c>
      <c r="I80" s="3">
        <v>40</v>
      </c>
      <c r="J80" s="1">
        <v>149</v>
      </c>
      <c r="K80" s="1">
        <v>171</v>
      </c>
      <c r="L80" s="1">
        <v>107</v>
      </c>
      <c r="M80" s="3">
        <v>40</v>
      </c>
      <c r="N80" s="3">
        <v>30</v>
      </c>
      <c r="O80" s="3">
        <v>16</v>
      </c>
      <c r="P80" s="1">
        <v>40</v>
      </c>
      <c r="Q80" s="1">
        <v>57</v>
      </c>
      <c r="R80" s="1">
        <v>39</v>
      </c>
      <c r="S80" s="3">
        <v>40</v>
      </c>
      <c r="T80" s="3">
        <v>57</v>
      </c>
      <c r="U80" s="13">
        <v>39</v>
      </c>
      <c r="V80" s="22">
        <f t="shared" si="3"/>
        <v>638</v>
      </c>
      <c r="W80" s="19">
        <f t="shared" si="4"/>
        <v>670</v>
      </c>
      <c r="X80" s="19">
        <f t="shared" si="5"/>
        <v>406</v>
      </c>
    </row>
    <row r="81" spans="1:24" x14ac:dyDescent="0.25">
      <c r="A81" s="2" t="s">
        <v>100</v>
      </c>
      <c r="B81" s="1" t="s">
        <v>58</v>
      </c>
      <c r="C81" s="1" t="s">
        <v>101</v>
      </c>
      <c r="D81" s="1">
        <v>233</v>
      </c>
      <c r="E81" s="1">
        <v>269</v>
      </c>
      <c r="F81" s="1">
        <v>153</v>
      </c>
      <c r="G81" s="3">
        <v>177</v>
      </c>
      <c r="H81" s="3">
        <v>136</v>
      </c>
      <c r="I81" s="3">
        <v>84</v>
      </c>
      <c r="J81" s="1">
        <v>83</v>
      </c>
      <c r="K81" s="1">
        <v>66</v>
      </c>
      <c r="L81" s="1">
        <v>58</v>
      </c>
      <c r="M81" s="3">
        <v>50</v>
      </c>
      <c r="N81" s="3">
        <v>51</v>
      </c>
      <c r="O81" s="3">
        <v>52</v>
      </c>
      <c r="P81" s="1">
        <v>64</v>
      </c>
      <c r="Q81" s="1">
        <v>48</v>
      </c>
      <c r="R81" s="1">
        <v>46</v>
      </c>
      <c r="S81" s="3">
        <v>64</v>
      </c>
      <c r="T81" s="3">
        <v>48</v>
      </c>
      <c r="U81" s="13">
        <v>46</v>
      </c>
      <c r="V81" s="22">
        <f t="shared" si="3"/>
        <v>671</v>
      </c>
      <c r="W81" s="19">
        <f t="shared" si="4"/>
        <v>618</v>
      </c>
      <c r="X81" s="19">
        <f t="shared" si="5"/>
        <v>393</v>
      </c>
    </row>
    <row r="82" spans="1:24" x14ac:dyDescent="0.25">
      <c r="A82" s="2" t="s">
        <v>102</v>
      </c>
      <c r="B82" s="1" t="s">
        <v>58</v>
      </c>
      <c r="C82" s="1" t="s">
        <v>103</v>
      </c>
      <c r="D82" s="1">
        <v>343</v>
      </c>
      <c r="E82" s="1">
        <v>221</v>
      </c>
      <c r="F82" s="1">
        <v>192</v>
      </c>
      <c r="G82" s="3">
        <v>220</v>
      </c>
      <c r="H82" s="3">
        <v>89</v>
      </c>
      <c r="I82" s="3">
        <v>131</v>
      </c>
      <c r="J82" s="1">
        <v>409</v>
      </c>
      <c r="K82" s="1">
        <v>234</v>
      </c>
      <c r="L82" s="1">
        <v>273</v>
      </c>
      <c r="M82" s="3">
        <v>358</v>
      </c>
      <c r="N82" s="3">
        <v>219</v>
      </c>
      <c r="O82" s="3">
        <v>223</v>
      </c>
      <c r="P82" s="1">
        <v>383</v>
      </c>
      <c r="Q82" s="1">
        <v>222</v>
      </c>
      <c r="R82" s="1">
        <v>230</v>
      </c>
      <c r="S82" s="3">
        <v>383</v>
      </c>
      <c r="T82" s="3">
        <v>222</v>
      </c>
      <c r="U82" s="13">
        <v>230</v>
      </c>
      <c r="V82" s="22">
        <f t="shared" si="3"/>
        <v>2096</v>
      </c>
      <c r="W82" s="19">
        <f t="shared" si="4"/>
        <v>1207</v>
      </c>
      <c r="X82" s="19">
        <f t="shared" si="5"/>
        <v>1049</v>
      </c>
    </row>
    <row r="83" spans="1:24" x14ac:dyDescent="0.25">
      <c r="A83" s="2" t="s">
        <v>104</v>
      </c>
      <c r="B83" s="1" t="s">
        <v>58</v>
      </c>
      <c r="C83" s="1" t="s">
        <v>105</v>
      </c>
      <c r="D83" s="1">
        <v>194</v>
      </c>
      <c r="E83" s="1">
        <v>358</v>
      </c>
      <c r="F83" s="1">
        <v>116</v>
      </c>
      <c r="G83" s="3">
        <v>107</v>
      </c>
      <c r="H83" s="3">
        <v>268</v>
      </c>
      <c r="I83" s="3">
        <v>70</v>
      </c>
      <c r="J83" s="1">
        <v>6</v>
      </c>
      <c r="K83" s="1">
        <v>197</v>
      </c>
      <c r="L83" s="1">
        <v>6</v>
      </c>
      <c r="M83" s="3">
        <v>1</v>
      </c>
      <c r="N83" s="3">
        <v>191</v>
      </c>
      <c r="O83" s="3">
        <v>1</v>
      </c>
      <c r="P83" s="1">
        <v>0</v>
      </c>
      <c r="Q83" s="1">
        <v>194</v>
      </c>
      <c r="R83" s="1">
        <v>0</v>
      </c>
      <c r="S83" s="3">
        <v>0</v>
      </c>
      <c r="T83" s="3">
        <v>194</v>
      </c>
      <c r="U83" s="13">
        <v>0</v>
      </c>
      <c r="V83" s="22">
        <f t="shared" si="3"/>
        <v>308</v>
      </c>
      <c r="W83" s="19">
        <f t="shared" si="4"/>
        <v>1402</v>
      </c>
      <c r="X83" s="19">
        <f t="shared" si="5"/>
        <v>193</v>
      </c>
    </row>
    <row r="84" spans="1:24" x14ac:dyDescent="0.25">
      <c r="A84" s="2" t="s">
        <v>106</v>
      </c>
      <c r="B84" s="1" t="s">
        <v>58</v>
      </c>
      <c r="C84" s="1" t="s">
        <v>107</v>
      </c>
      <c r="D84" s="1">
        <v>0</v>
      </c>
      <c r="E84" s="1">
        <v>0</v>
      </c>
      <c r="F84" s="1">
        <v>0</v>
      </c>
      <c r="G84" s="3">
        <v>0</v>
      </c>
      <c r="H84" s="3">
        <v>0</v>
      </c>
      <c r="I84" s="3">
        <v>0</v>
      </c>
      <c r="J84" s="1">
        <v>0</v>
      </c>
      <c r="K84" s="1">
        <v>0</v>
      </c>
      <c r="L84" s="1">
        <v>0</v>
      </c>
      <c r="M84" s="3">
        <v>0</v>
      </c>
      <c r="N84" s="3">
        <v>0</v>
      </c>
      <c r="O84" s="3">
        <v>0</v>
      </c>
      <c r="P84" s="1">
        <v>0</v>
      </c>
      <c r="Q84" s="1">
        <v>0</v>
      </c>
      <c r="R84" s="1">
        <v>0</v>
      </c>
      <c r="S84" s="3">
        <v>0</v>
      </c>
      <c r="T84" s="3">
        <v>0</v>
      </c>
      <c r="U84" s="13">
        <v>0</v>
      </c>
      <c r="V84" s="22">
        <f t="shared" si="3"/>
        <v>0</v>
      </c>
      <c r="W84" s="19">
        <f t="shared" si="4"/>
        <v>0</v>
      </c>
      <c r="X84" s="19">
        <f t="shared" si="5"/>
        <v>0</v>
      </c>
    </row>
    <row r="85" spans="1:24" x14ac:dyDescent="0.25">
      <c r="A85" s="2" t="s">
        <v>108</v>
      </c>
      <c r="B85" s="1" t="s">
        <v>58</v>
      </c>
      <c r="C85" s="1" t="s">
        <v>109</v>
      </c>
      <c r="D85" s="1">
        <v>305</v>
      </c>
      <c r="E85" s="1">
        <v>250</v>
      </c>
      <c r="F85" s="1">
        <v>181</v>
      </c>
      <c r="G85" s="3">
        <v>278</v>
      </c>
      <c r="H85" s="3">
        <v>224</v>
      </c>
      <c r="I85" s="3">
        <v>165</v>
      </c>
      <c r="J85" s="1">
        <v>47</v>
      </c>
      <c r="K85" s="1">
        <v>41</v>
      </c>
      <c r="L85" s="1">
        <v>28</v>
      </c>
      <c r="M85" s="3">
        <v>3</v>
      </c>
      <c r="N85" s="3">
        <v>2</v>
      </c>
      <c r="O85" s="3">
        <v>2</v>
      </c>
      <c r="P85" s="1">
        <v>3</v>
      </c>
      <c r="Q85" s="1">
        <v>3</v>
      </c>
      <c r="R85" s="1">
        <v>1</v>
      </c>
      <c r="S85" s="3">
        <v>3</v>
      </c>
      <c r="T85" s="3">
        <v>3</v>
      </c>
      <c r="U85" s="13">
        <v>1</v>
      </c>
      <c r="V85" s="22">
        <f t="shared" si="3"/>
        <v>639</v>
      </c>
      <c r="W85" s="19">
        <f t="shared" si="4"/>
        <v>523</v>
      </c>
      <c r="X85" s="19">
        <f t="shared" si="5"/>
        <v>377</v>
      </c>
    </row>
    <row r="86" spans="1:24" x14ac:dyDescent="0.25">
      <c r="A86" s="2" t="s">
        <v>110</v>
      </c>
      <c r="B86" s="1" t="s">
        <v>58</v>
      </c>
      <c r="C86" s="1" t="s">
        <v>111</v>
      </c>
      <c r="D86" s="1">
        <v>660</v>
      </c>
      <c r="E86" s="1">
        <v>660</v>
      </c>
      <c r="F86" s="1">
        <v>480</v>
      </c>
      <c r="G86" s="3">
        <v>30</v>
      </c>
      <c r="H86" s="3">
        <v>90</v>
      </c>
      <c r="I86" s="3">
        <v>60</v>
      </c>
      <c r="J86" s="1">
        <v>150</v>
      </c>
      <c r="K86" s="1">
        <v>90</v>
      </c>
      <c r="L86" s="1">
        <v>90</v>
      </c>
      <c r="M86" s="3">
        <v>210</v>
      </c>
      <c r="N86" s="3">
        <v>180</v>
      </c>
      <c r="O86" s="3">
        <v>150</v>
      </c>
      <c r="P86" s="1">
        <v>60</v>
      </c>
      <c r="Q86" s="1">
        <v>60</v>
      </c>
      <c r="R86" s="1">
        <v>60</v>
      </c>
      <c r="S86" s="3">
        <v>60</v>
      </c>
      <c r="T86" s="3">
        <v>60</v>
      </c>
      <c r="U86" s="13">
        <v>60</v>
      </c>
      <c r="V86" s="22">
        <f t="shared" si="3"/>
        <v>1170</v>
      </c>
      <c r="W86" s="19">
        <f t="shared" si="4"/>
        <v>1140</v>
      </c>
      <c r="X86" s="19">
        <f t="shared" si="5"/>
        <v>840</v>
      </c>
    </row>
    <row r="87" spans="1:24" x14ac:dyDescent="0.25">
      <c r="A87" s="2" t="s">
        <v>112</v>
      </c>
      <c r="B87" s="1" t="s">
        <v>58</v>
      </c>
      <c r="C87" s="1" t="s">
        <v>113</v>
      </c>
      <c r="D87" s="1">
        <v>660</v>
      </c>
      <c r="E87" s="1">
        <v>420</v>
      </c>
      <c r="F87" s="1">
        <v>480</v>
      </c>
      <c r="G87" s="3">
        <v>570</v>
      </c>
      <c r="H87" s="3">
        <v>360</v>
      </c>
      <c r="I87" s="3">
        <v>420</v>
      </c>
      <c r="J87" s="1">
        <v>690</v>
      </c>
      <c r="K87" s="1">
        <v>390</v>
      </c>
      <c r="L87" s="1">
        <v>420</v>
      </c>
      <c r="M87" s="3">
        <f>24*30</f>
        <v>720</v>
      </c>
      <c r="N87" s="3">
        <f>14*30</f>
        <v>420</v>
      </c>
      <c r="O87" s="3">
        <f>13*30</f>
        <v>390</v>
      </c>
      <c r="P87" s="1">
        <f>26*30</f>
        <v>780</v>
      </c>
      <c r="Q87" s="1">
        <f>14*30</f>
        <v>420</v>
      </c>
      <c r="R87" s="1">
        <f>16*30</f>
        <v>480</v>
      </c>
      <c r="S87" s="3">
        <f>26*30</f>
        <v>780</v>
      </c>
      <c r="T87" s="3">
        <f>14*30</f>
        <v>420</v>
      </c>
      <c r="U87" s="13">
        <f>16*30</f>
        <v>480</v>
      </c>
      <c r="V87" s="22">
        <f t="shared" si="3"/>
        <v>4200</v>
      </c>
      <c r="W87" s="19">
        <f t="shared" si="4"/>
        <v>2430</v>
      </c>
      <c r="X87" s="19">
        <f t="shared" si="5"/>
        <v>2190</v>
      </c>
    </row>
    <row r="88" spans="1:24" x14ac:dyDescent="0.25">
      <c r="A88" s="2" t="s">
        <v>114</v>
      </c>
      <c r="B88" s="1" t="s">
        <v>58</v>
      </c>
      <c r="C88" s="1" t="s">
        <v>115</v>
      </c>
      <c r="D88" s="1">
        <v>90</v>
      </c>
      <c r="E88" s="1">
        <v>71</v>
      </c>
      <c r="F88" s="1">
        <v>50</v>
      </c>
      <c r="G88" s="3">
        <v>15</v>
      </c>
      <c r="H88" s="3">
        <v>8</v>
      </c>
      <c r="I88" s="3">
        <v>6</v>
      </c>
      <c r="J88" s="1">
        <v>77</v>
      </c>
      <c r="K88" s="1">
        <v>65</v>
      </c>
      <c r="L88" s="1">
        <v>50</v>
      </c>
      <c r="M88" s="3">
        <v>60</v>
      </c>
      <c r="N88" s="3">
        <v>42</v>
      </c>
      <c r="O88" s="3">
        <v>28</v>
      </c>
      <c r="P88" s="1">
        <v>47</v>
      </c>
      <c r="Q88" s="1">
        <v>34</v>
      </c>
      <c r="R88" s="1">
        <v>23</v>
      </c>
      <c r="S88" s="3">
        <v>47</v>
      </c>
      <c r="T88" s="3">
        <v>34</v>
      </c>
      <c r="U88" s="13">
        <v>23</v>
      </c>
      <c r="V88" s="22">
        <f t="shared" si="3"/>
        <v>336</v>
      </c>
      <c r="W88" s="19">
        <f t="shared" si="4"/>
        <v>254</v>
      </c>
      <c r="X88" s="19">
        <f t="shared" si="5"/>
        <v>157</v>
      </c>
    </row>
    <row r="89" spans="1:24" x14ac:dyDescent="0.25">
      <c r="A89" s="2" t="s">
        <v>116</v>
      </c>
      <c r="B89" s="1" t="s">
        <v>117</v>
      </c>
      <c r="C89" s="1" t="s">
        <v>118</v>
      </c>
      <c r="D89" s="1">
        <v>458</v>
      </c>
      <c r="E89" s="1">
        <v>391</v>
      </c>
      <c r="F89" s="1">
        <v>296</v>
      </c>
      <c r="G89" s="3">
        <v>294</v>
      </c>
      <c r="H89" s="3">
        <v>276</v>
      </c>
      <c r="I89" s="3">
        <v>222</v>
      </c>
      <c r="J89" s="1">
        <v>253</v>
      </c>
      <c r="K89" s="1">
        <v>226</v>
      </c>
      <c r="L89" s="1">
        <v>186</v>
      </c>
      <c r="M89" s="3">
        <v>351</v>
      </c>
      <c r="N89" s="3">
        <v>321</v>
      </c>
      <c r="O89" s="3">
        <v>210</v>
      </c>
      <c r="P89" s="1">
        <v>402</v>
      </c>
      <c r="Q89" s="1">
        <v>333</v>
      </c>
      <c r="R89" s="1">
        <v>231</v>
      </c>
      <c r="S89" s="3">
        <v>402</v>
      </c>
      <c r="T89" s="3">
        <v>333</v>
      </c>
      <c r="U89" s="13">
        <v>231</v>
      </c>
      <c r="V89" s="22">
        <f t="shared" si="3"/>
        <v>2160</v>
      </c>
      <c r="W89" s="19">
        <f t="shared" si="4"/>
        <v>1880</v>
      </c>
      <c r="X89" s="19">
        <f t="shared" si="5"/>
        <v>1145</v>
      </c>
    </row>
    <row r="90" spans="1:24" x14ac:dyDescent="0.25">
      <c r="A90" s="2" t="s">
        <v>119</v>
      </c>
      <c r="B90" s="1" t="s">
        <v>117</v>
      </c>
      <c r="C90" s="1" t="s">
        <v>120</v>
      </c>
      <c r="D90" s="1">
        <v>82</v>
      </c>
      <c r="E90" s="1">
        <v>71</v>
      </c>
      <c r="F90" s="1">
        <v>56</v>
      </c>
      <c r="G90" s="3">
        <v>37</v>
      </c>
      <c r="H90" s="3">
        <v>43</v>
      </c>
      <c r="I90" s="3">
        <v>30</v>
      </c>
      <c r="J90" s="1">
        <v>15</v>
      </c>
      <c r="K90" s="1">
        <v>22</v>
      </c>
      <c r="L90" s="1">
        <v>15</v>
      </c>
      <c r="M90" s="3">
        <v>15</v>
      </c>
      <c r="N90" s="3">
        <v>20</v>
      </c>
      <c r="O90" s="3">
        <v>17</v>
      </c>
      <c r="P90" s="1">
        <v>18</v>
      </c>
      <c r="Q90" s="1">
        <v>27</v>
      </c>
      <c r="R90" s="1">
        <v>25</v>
      </c>
      <c r="S90" s="3">
        <v>18</v>
      </c>
      <c r="T90" s="3">
        <v>27</v>
      </c>
      <c r="U90" s="13">
        <v>25</v>
      </c>
      <c r="V90" s="22">
        <f t="shared" si="3"/>
        <v>185</v>
      </c>
      <c r="W90" s="19">
        <f t="shared" si="4"/>
        <v>210</v>
      </c>
      <c r="X90" s="19">
        <f t="shared" si="5"/>
        <v>143</v>
      </c>
    </row>
    <row r="91" spans="1:24" x14ac:dyDescent="0.25">
      <c r="A91" s="2" t="s">
        <v>121</v>
      </c>
      <c r="B91" s="1" t="s">
        <v>117</v>
      </c>
      <c r="C91" s="1" t="s">
        <v>122</v>
      </c>
      <c r="D91" s="1">
        <v>1815</v>
      </c>
      <c r="E91" s="1">
        <v>1165</v>
      </c>
      <c r="F91" s="1">
        <v>1148</v>
      </c>
      <c r="G91" s="3">
        <v>1461</v>
      </c>
      <c r="H91" s="3">
        <v>874</v>
      </c>
      <c r="I91" s="3">
        <v>922</v>
      </c>
      <c r="J91" s="1">
        <v>1411</v>
      </c>
      <c r="K91" s="1">
        <v>803</v>
      </c>
      <c r="L91" s="1">
        <v>916</v>
      </c>
      <c r="M91" s="3">
        <v>2337</v>
      </c>
      <c r="N91" s="3">
        <v>0</v>
      </c>
      <c r="O91" s="3">
        <v>0</v>
      </c>
      <c r="P91" s="1">
        <v>1124</v>
      </c>
      <c r="Q91" s="1">
        <v>604</v>
      </c>
      <c r="R91" s="1">
        <v>749</v>
      </c>
      <c r="S91" s="3">
        <v>1124</v>
      </c>
      <c r="T91" s="3">
        <v>604</v>
      </c>
      <c r="U91" s="13">
        <v>749</v>
      </c>
      <c r="V91" s="22">
        <f t="shared" si="3"/>
        <v>9272</v>
      </c>
      <c r="W91" s="19">
        <f t="shared" si="4"/>
        <v>4050</v>
      </c>
      <c r="X91" s="19">
        <f t="shared" si="5"/>
        <v>3735</v>
      </c>
    </row>
    <row r="92" spans="1:24" x14ac:dyDescent="0.25">
      <c r="A92" s="2" t="s">
        <v>123</v>
      </c>
      <c r="B92" s="1" t="s">
        <v>117</v>
      </c>
      <c r="C92" s="1" t="s">
        <v>124</v>
      </c>
      <c r="D92" s="1">
        <v>221</v>
      </c>
      <c r="E92" s="1">
        <v>270</v>
      </c>
      <c r="F92" s="1">
        <v>79</v>
      </c>
      <c r="G92" s="3">
        <v>155</v>
      </c>
      <c r="H92" s="3">
        <v>196</v>
      </c>
      <c r="I92" s="3">
        <v>47</v>
      </c>
      <c r="J92" s="1">
        <v>159</v>
      </c>
      <c r="K92" s="1">
        <v>182</v>
      </c>
      <c r="L92" s="1">
        <v>24</v>
      </c>
      <c r="M92" s="3">
        <v>405</v>
      </c>
      <c r="N92" s="3">
        <v>0</v>
      </c>
      <c r="O92" s="3">
        <v>0</v>
      </c>
      <c r="P92" s="1">
        <v>82</v>
      </c>
      <c r="Q92" s="1">
        <v>184</v>
      </c>
      <c r="R92" s="1">
        <v>2</v>
      </c>
      <c r="S92" s="3">
        <v>82</v>
      </c>
      <c r="T92" s="3">
        <v>184</v>
      </c>
      <c r="U92" s="13">
        <v>2</v>
      </c>
      <c r="V92" s="22">
        <f t="shared" si="3"/>
        <v>1104</v>
      </c>
      <c r="W92" s="19">
        <f t="shared" si="4"/>
        <v>1016</v>
      </c>
      <c r="X92" s="19">
        <f t="shared" si="5"/>
        <v>152</v>
      </c>
    </row>
    <row r="93" spans="1:24" x14ac:dyDescent="0.25">
      <c r="A93" s="2" t="s">
        <v>125</v>
      </c>
      <c r="B93" s="1" t="s">
        <v>117</v>
      </c>
      <c r="C93" s="1" t="s">
        <v>126</v>
      </c>
      <c r="D93" s="1">
        <v>0</v>
      </c>
      <c r="E93" s="1">
        <v>0</v>
      </c>
      <c r="F93" s="1">
        <v>0</v>
      </c>
      <c r="G93" s="3">
        <v>0</v>
      </c>
      <c r="H93" s="3">
        <v>0</v>
      </c>
      <c r="I93" s="3">
        <v>0</v>
      </c>
      <c r="J93" s="1">
        <v>0</v>
      </c>
      <c r="K93" s="1">
        <v>0</v>
      </c>
      <c r="L93" s="1">
        <v>0</v>
      </c>
      <c r="M93" s="3">
        <v>0</v>
      </c>
      <c r="N93" s="3">
        <v>0</v>
      </c>
      <c r="O93" s="3">
        <v>0</v>
      </c>
      <c r="P93" s="1">
        <v>0</v>
      </c>
      <c r="Q93" s="1">
        <v>0</v>
      </c>
      <c r="R93" s="1">
        <v>0</v>
      </c>
      <c r="S93" s="3">
        <v>0</v>
      </c>
      <c r="T93" s="3">
        <v>0</v>
      </c>
      <c r="U93" s="13">
        <v>0</v>
      </c>
      <c r="V93" s="22">
        <f t="shared" si="3"/>
        <v>0</v>
      </c>
      <c r="W93" s="19">
        <f t="shared" si="4"/>
        <v>0</v>
      </c>
      <c r="X93" s="19">
        <f t="shared" si="5"/>
        <v>0</v>
      </c>
    </row>
    <row r="94" spans="1:24" x14ac:dyDescent="0.25">
      <c r="A94" s="2" t="s">
        <v>127</v>
      </c>
      <c r="B94" s="1" t="s">
        <v>117</v>
      </c>
      <c r="C94" s="1" t="s">
        <v>128</v>
      </c>
      <c r="D94" s="1">
        <v>142</v>
      </c>
      <c r="E94" s="1">
        <v>33</v>
      </c>
      <c r="F94" s="1">
        <v>122</v>
      </c>
      <c r="G94" s="3">
        <v>116</v>
      </c>
      <c r="H94" s="3">
        <v>14</v>
      </c>
      <c r="I94" s="3">
        <v>104</v>
      </c>
      <c r="J94" s="1">
        <v>98</v>
      </c>
      <c r="K94" s="1">
        <v>0</v>
      </c>
      <c r="L94" s="1">
        <v>95</v>
      </c>
      <c r="M94" s="3">
        <v>115</v>
      </c>
      <c r="N94" s="3">
        <v>1</v>
      </c>
      <c r="O94" s="3">
        <v>99</v>
      </c>
      <c r="P94" s="1">
        <v>102</v>
      </c>
      <c r="Q94" s="1">
        <v>1</v>
      </c>
      <c r="R94" s="1">
        <v>6</v>
      </c>
      <c r="S94" s="3">
        <v>102</v>
      </c>
      <c r="T94" s="3">
        <v>1</v>
      </c>
      <c r="U94" s="13">
        <v>6</v>
      </c>
      <c r="V94" s="22">
        <f t="shared" si="3"/>
        <v>675</v>
      </c>
      <c r="W94" s="19">
        <f t="shared" si="4"/>
        <v>50</v>
      </c>
      <c r="X94" s="19">
        <f t="shared" si="5"/>
        <v>426</v>
      </c>
    </row>
    <row r="95" spans="1:24" x14ac:dyDescent="0.25">
      <c r="A95" s="2" t="s">
        <v>129</v>
      </c>
      <c r="B95" s="1" t="s">
        <v>117</v>
      </c>
      <c r="C95" s="1" t="s">
        <v>130</v>
      </c>
      <c r="D95" s="1">
        <v>180</v>
      </c>
      <c r="E95" s="1">
        <v>143</v>
      </c>
      <c r="F95" s="1">
        <v>114</v>
      </c>
      <c r="G95" s="3">
        <v>115</v>
      </c>
      <c r="H95" s="3">
        <v>108</v>
      </c>
      <c r="I95" s="3">
        <v>73</v>
      </c>
      <c r="J95" s="1">
        <v>75</v>
      </c>
      <c r="K95" s="1">
        <v>62</v>
      </c>
      <c r="L95" s="1">
        <v>42</v>
      </c>
      <c r="M95" s="3">
        <v>63</v>
      </c>
      <c r="N95" s="3">
        <v>48</v>
      </c>
      <c r="O95" s="3">
        <v>38</v>
      </c>
      <c r="P95" s="1">
        <v>63</v>
      </c>
      <c r="Q95" s="1">
        <v>49</v>
      </c>
      <c r="R95" s="1">
        <v>37</v>
      </c>
      <c r="S95" s="3">
        <v>63</v>
      </c>
      <c r="T95" s="3">
        <v>49</v>
      </c>
      <c r="U95" s="13">
        <v>37</v>
      </c>
      <c r="V95" s="22">
        <f t="shared" si="3"/>
        <v>559</v>
      </c>
      <c r="W95" s="19">
        <f t="shared" si="4"/>
        <v>459</v>
      </c>
      <c r="X95" s="19">
        <f t="shared" si="5"/>
        <v>304</v>
      </c>
    </row>
    <row r="96" spans="1:24" x14ac:dyDescent="0.25">
      <c r="A96" s="2" t="s">
        <v>131</v>
      </c>
      <c r="B96" s="1" t="s">
        <v>117</v>
      </c>
      <c r="C96" s="1" t="s">
        <v>132</v>
      </c>
      <c r="D96" s="1">
        <v>395</v>
      </c>
      <c r="E96" s="1">
        <v>281</v>
      </c>
      <c r="F96" s="1">
        <v>216</v>
      </c>
      <c r="G96" s="3">
        <v>357</v>
      </c>
      <c r="H96" s="3">
        <v>247</v>
      </c>
      <c r="I96" s="3">
        <v>185</v>
      </c>
      <c r="J96" s="1">
        <v>275</v>
      </c>
      <c r="K96" s="1">
        <v>240</v>
      </c>
      <c r="L96" s="1">
        <v>207</v>
      </c>
      <c r="M96" s="3">
        <v>52</v>
      </c>
      <c r="N96" s="3">
        <v>235</v>
      </c>
      <c r="O96" s="3">
        <v>30</v>
      </c>
      <c r="P96" s="1">
        <v>66</v>
      </c>
      <c r="Q96" s="1">
        <v>225</v>
      </c>
      <c r="R96" s="1">
        <v>38</v>
      </c>
      <c r="S96" s="3">
        <v>66</v>
      </c>
      <c r="T96" s="3">
        <v>225</v>
      </c>
      <c r="U96" s="13">
        <v>38</v>
      </c>
      <c r="V96" s="22">
        <f t="shared" si="3"/>
        <v>1211</v>
      </c>
      <c r="W96" s="19">
        <f t="shared" si="4"/>
        <v>1453</v>
      </c>
      <c r="X96" s="19">
        <f t="shared" si="5"/>
        <v>676</v>
      </c>
    </row>
    <row r="97" spans="1:24" x14ac:dyDescent="0.25">
      <c r="A97" s="2" t="s">
        <v>133</v>
      </c>
      <c r="B97" s="1" t="s">
        <v>117</v>
      </c>
      <c r="C97" s="1" t="s">
        <v>134</v>
      </c>
      <c r="D97" s="1">
        <v>232</v>
      </c>
      <c r="E97" s="1">
        <v>177</v>
      </c>
      <c r="F97" s="1">
        <v>60</v>
      </c>
      <c r="G97" s="3">
        <v>232</v>
      </c>
      <c r="H97" s="3">
        <v>185</v>
      </c>
      <c r="I97" s="3">
        <v>38</v>
      </c>
      <c r="J97" s="1">
        <v>162</v>
      </c>
      <c r="K97" s="1">
        <v>153</v>
      </c>
      <c r="L97" s="1">
        <v>28</v>
      </c>
      <c r="M97" s="3">
        <v>192</v>
      </c>
      <c r="N97" s="3">
        <v>121</v>
      </c>
      <c r="O97" s="3">
        <v>7</v>
      </c>
      <c r="P97" s="1">
        <v>175</v>
      </c>
      <c r="Q97" s="1">
        <v>102</v>
      </c>
      <c r="R97" s="1">
        <v>6</v>
      </c>
      <c r="S97" s="3">
        <v>175</v>
      </c>
      <c r="T97" s="3">
        <v>102</v>
      </c>
      <c r="U97" s="13">
        <v>6</v>
      </c>
      <c r="V97" s="22">
        <f t="shared" si="3"/>
        <v>1168</v>
      </c>
      <c r="W97" s="19">
        <f t="shared" si="4"/>
        <v>840</v>
      </c>
      <c r="X97" s="19">
        <f t="shared" si="5"/>
        <v>139</v>
      </c>
    </row>
    <row r="98" spans="1:24" x14ac:dyDescent="0.25">
      <c r="A98" s="2" t="s">
        <v>135</v>
      </c>
      <c r="B98" s="1" t="s">
        <v>117</v>
      </c>
      <c r="C98" s="1" t="s">
        <v>136</v>
      </c>
      <c r="D98" s="1">
        <v>191</v>
      </c>
      <c r="E98" s="1">
        <v>144</v>
      </c>
      <c r="F98" s="1">
        <v>112</v>
      </c>
      <c r="G98" s="3">
        <v>88</v>
      </c>
      <c r="H98" s="3">
        <v>72</v>
      </c>
      <c r="I98" s="3">
        <v>62</v>
      </c>
      <c r="J98" s="1">
        <v>57</v>
      </c>
      <c r="K98" s="1">
        <v>37</v>
      </c>
      <c r="L98" s="1">
        <v>42</v>
      </c>
      <c r="M98" s="3">
        <v>39</v>
      </c>
      <c r="N98" s="3">
        <v>49</v>
      </c>
      <c r="O98" s="3">
        <v>41</v>
      </c>
      <c r="P98" s="1">
        <v>60</v>
      </c>
      <c r="Q98" s="1">
        <v>34</v>
      </c>
      <c r="R98" s="1">
        <v>41</v>
      </c>
      <c r="S98" s="3">
        <v>60</v>
      </c>
      <c r="T98" s="3">
        <v>34</v>
      </c>
      <c r="U98" s="13">
        <v>41</v>
      </c>
      <c r="V98" s="22">
        <f t="shared" si="3"/>
        <v>495</v>
      </c>
      <c r="W98" s="19">
        <f t="shared" si="4"/>
        <v>370</v>
      </c>
      <c r="X98" s="19">
        <f t="shared" si="5"/>
        <v>298</v>
      </c>
    </row>
    <row r="99" spans="1:24" x14ac:dyDescent="0.25">
      <c r="A99" s="2" t="s">
        <v>306</v>
      </c>
      <c r="B99" s="1" t="s">
        <v>117</v>
      </c>
      <c r="C99" s="1" t="s">
        <v>137</v>
      </c>
      <c r="D99" s="1">
        <v>810</v>
      </c>
      <c r="E99" s="1">
        <v>660</v>
      </c>
      <c r="F99" s="1">
        <v>510</v>
      </c>
      <c r="G99" s="3">
        <v>880</v>
      </c>
      <c r="H99" s="3">
        <v>720</v>
      </c>
      <c r="I99" s="3">
        <v>520</v>
      </c>
      <c r="J99" s="2">
        <v>720</v>
      </c>
      <c r="K99" s="2">
        <v>520</v>
      </c>
      <c r="L99" s="1">
        <v>400</v>
      </c>
      <c r="M99" s="3">
        <f>41*40</f>
        <v>1640</v>
      </c>
      <c r="N99" s="3">
        <f>31*40</f>
        <v>1240</v>
      </c>
      <c r="O99" s="3">
        <f>22*40</f>
        <v>880</v>
      </c>
      <c r="P99" s="1">
        <f>71*40</f>
        <v>2840</v>
      </c>
      <c r="Q99" s="1">
        <f>49*40</f>
        <v>1960</v>
      </c>
      <c r="R99" s="1">
        <f>36*40</f>
        <v>1440</v>
      </c>
      <c r="S99" s="3">
        <f>71*40</f>
        <v>2840</v>
      </c>
      <c r="T99" s="3">
        <f>49*40</f>
        <v>1960</v>
      </c>
      <c r="U99" s="13">
        <f>36*40</f>
        <v>1440</v>
      </c>
      <c r="V99" s="22">
        <f t="shared" si="3"/>
        <v>9730</v>
      </c>
      <c r="W99" s="19">
        <f t="shared" si="4"/>
        <v>7060</v>
      </c>
      <c r="X99" s="19">
        <f t="shared" si="5"/>
        <v>3750</v>
      </c>
    </row>
    <row r="100" spans="1:24" x14ac:dyDescent="0.25">
      <c r="A100" s="2" t="s">
        <v>298</v>
      </c>
      <c r="B100" s="1" t="s">
        <v>117</v>
      </c>
      <c r="C100" s="1" t="s">
        <v>138</v>
      </c>
      <c r="D100" s="1">
        <v>1840</v>
      </c>
      <c r="E100" s="1">
        <v>1080</v>
      </c>
      <c r="F100" s="1">
        <v>1280</v>
      </c>
      <c r="G100" s="3">
        <v>1840</v>
      </c>
      <c r="H100" s="3">
        <v>920</v>
      </c>
      <c r="I100" s="3">
        <v>1000</v>
      </c>
      <c r="J100" s="1">
        <v>2040</v>
      </c>
      <c r="K100" s="1">
        <v>1240</v>
      </c>
      <c r="L100" s="1">
        <v>640</v>
      </c>
      <c r="M100" s="3">
        <f>42*40</f>
        <v>1680</v>
      </c>
      <c r="N100" s="3">
        <f>29*40</f>
        <v>1160</v>
      </c>
      <c r="O100" s="3">
        <f>16*40</f>
        <v>640</v>
      </c>
      <c r="P100" s="1">
        <f>38*40</f>
        <v>1520</v>
      </c>
      <c r="Q100" s="1">
        <f>22*40</f>
        <v>880</v>
      </c>
      <c r="R100" s="1">
        <f>23*40</f>
        <v>920</v>
      </c>
      <c r="S100" s="3">
        <f>38*40</f>
        <v>1520</v>
      </c>
      <c r="T100" s="3">
        <f>22*40</f>
        <v>880</v>
      </c>
      <c r="U100" s="13">
        <f>23*40</f>
        <v>920</v>
      </c>
      <c r="V100" s="22">
        <f t="shared" si="3"/>
        <v>10440</v>
      </c>
      <c r="W100" s="19">
        <f t="shared" si="4"/>
        <v>6160</v>
      </c>
      <c r="X100" s="19">
        <f t="shared" si="5"/>
        <v>4480</v>
      </c>
    </row>
    <row r="101" spans="1:24" x14ac:dyDescent="0.25">
      <c r="A101" s="2" t="s">
        <v>139</v>
      </c>
      <c r="B101" s="1" t="s">
        <v>117</v>
      </c>
      <c r="C101" s="1" t="s">
        <v>140</v>
      </c>
      <c r="D101" s="1">
        <v>120</v>
      </c>
      <c r="E101" s="1">
        <v>90</v>
      </c>
      <c r="F101" s="1">
        <v>90</v>
      </c>
      <c r="G101" s="3">
        <v>90</v>
      </c>
      <c r="H101" s="3">
        <v>30</v>
      </c>
      <c r="I101" s="3">
        <v>60</v>
      </c>
      <c r="J101" s="1">
        <v>90</v>
      </c>
      <c r="K101" s="1">
        <v>60</v>
      </c>
      <c r="L101" s="1">
        <v>60</v>
      </c>
      <c r="M101" s="3">
        <v>90</v>
      </c>
      <c r="N101" s="3">
        <v>30</v>
      </c>
      <c r="O101" s="3">
        <v>60</v>
      </c>
      <c r="P101" s="1">
        <v>90</v>
      </c>
      <c r="Q101" s="1">
        <v>60</v>
      </c>
      <c r="R101" s="1">
        <v>60</v>
      </c>
      <c r="S101" s="3">
        <v>90</v>
      </c>
      <c r="T101" s="3">
        <v>60</v>
      </c>
      <c r="U101" s="13">
        <v>60</v>
      </c>
      <c r="V101" s="22">
        <f t="shared" si="3"/>
        <v>570</v>
      </c>
      <c r="W101" s="19">
        <f t="shared" si="4"/>
        <v>330</v>
      </c>
      <c r="X101" s="19">
        <f t="shared" si="5"/>
        <v>330</v>
      </c>
    </row>
    <row r="102" spans="1:24" x14ac:dyDescent="0.25">
      <c r="A102" s="2" t="s">
        <v>299</v>
      </c>
      <c r="B102" s="1" t="s">
        <v>117</v>
      </c>
      <c r="C102" s="1" t="s">
        <v>141</v>
      </c>
      <c r="D102" s="1">
        <v>680</v>
      </c>
      <c r="E102" s="1">
        <v>520</v>
      </c>
      <c r="F102" s="1">
        <v>440</v>
      </c>
      <c r="G102" s="3">
        <v>840</v>
      </c>
      <c r="H102" s="3">
        <v>680</v>
      </c>
      <c r="I102" s="3">
        <v>560</v>
      </c>
      <c r="J102" s="1">
        <v>1280</v>
      </c>
      <c r="K102" s="1">
        <v>1080</v>
      </c>
      <c r="L102" s="1">
        <v>800</v>
      </c>
      <c r="M102" s="3">
        <f>33*40</f>
        <v>1320</v>
      </c>
      <c r="N102" s="3">
        <f>29*40</f>
        <v>1160</v>
      </c>
      <c r="O102" s="3">
        <f>22*40</f>
        <v>880</v>
      </c>
      <c r="P102" s="1">
        <f>39*40</f>
        <v>1560</v>
      </c>
      <c r="Q102" s="1">
        <f>28*40</f>
        <v>1120</v>
      </c>
      <c r="R102" s="1">
        <f>19*40</f>
        <v>760</v>
      </c>
      <c r="S102" s="3">
        <f>39*40</f>
        <v>1560</v>
      </c>
      <c r="T102" s="3">
        <f>28*40</f>
        <v>1120</v>
      </c>
      <c r="U102" s="13">
        <f>19*40</f>
        <v>760</v>
      </c>
      <c r="V102" s="22">
        <f t="shared" si="3"/>
        <v>7240</v>
      </c>
      <c r="W102" s="19">
        <f t="shared" si="4"/>
        <v>5680</v>
      </c>
      <c r="X102" s="19">
        <f t="shared" si="5"/>
        <v>3440</v>
      </c>
    </row>
    <row r="103" spans="1:24" x14ac:dyDescent="0.25">
      <c r="A103" s="2" t="s">
        <v>142</v>
      </c>
      <c r="B103" s="1" t="s">
        <v>117</v>
      </c>
      <c r="C103" s="1" t="s">
        <v>143</v>
      </c>
      <c r="D103" s="1">
        <v>313</v>
      </c>
      <c r="E103" s="1">
        <v>240</v>
      </c>
      <c r="F103" s="1">
        <v>212</v>
      </c>
      <c r="G103" s="3">
        <v>255</v>
      </c>
      <c r="H103" s="3">
        <v>208</v>
      </c>
      <c r="I103" s="3">
        <v>85</v>
      </c>
      <c r="J103" s="1">
        <v>186</v>
      </c>
      <c r="K103" s="1">
        <v>125</v>
      </c>
      <c r="L103" s="1">
        <v>119</v>
      </c>
      <c r="M103" s="3">
        <v>181</v>
      </c>
      <c r="N103" s="3">
        <v>122</v>
      </c>
      <c r="O103" s="3">
        <v>130</v>
      </c>
      <c r="P103" s="1">
        <v>176</v>
      </c>
      <c r="Q103" s="1">
        <v>104</v>
      </c>
      <c r="R103" s="1">
        <v>90</v>
      </c>
      <c r="S103" s="3">
        <v>176</v>
      </c>
      <c r="T103" s="3">
        <v>104</v>
      </c>
      <c r="U103" s="13">
        <v>90</v>
      </c>
      <c r="V103" s="22">
        <f t="shared" si="3"/>
        <v>1287</v>
      </c>
      <c r="W103" s="19">
        <f t="shared" si="4"/>
        <v>903</v>
      </c>
      <c r="X103" s="19">
        <f t="shared" si="5"/>
        <v>636</v>
      </c>
    </row>
    <row r="104" spans="1:24" x14ac:dyDescent="0.25">
      <c r="A104" s="2" t="s">
        <v>144</v>
      </c>
      <c r="B104" s="1" t="s">
        <v>117</v>
      </c>
      <c r="C104" s="1" t="s">
        <v>145</v>
      </c>
      <c r="D104" s="1">
        <v>150</v>
      </c>
      <c r="E104" s="1">
        <v>120</v>
      </c>
      <c r="F104" s="1">
        <v>90</v>
      </c>
      <c r="G104" s="3">
        <v>120</v>
      </c>
      <c r="H104" s="3">
        <v>90</v>
      </c>
      <c r="I104" s="3">
        <v>120</v>
      </c>
      <c r="J104" s="1">
        <v>180</v>
      </c>
      <c r="K104" s="1">
        <v>90</v>
      </c>
      <c r="L104" s="1">
        <v>90</v>
      </c>
      <c r="M104" s="3">
        <v>240</v>
      </c>
      <c r="N104" s="3">
        <v>120</v>
      </c>
      <c r="O104" s="3">
        <v>120</v>
      </c>
      <c r="P104" s="1">
        <v>210</v>
      </c>
      <c r="Q104" s="1">
        <v>150</v>
      </c>
      <c r="R104" s="1">
        <v>150</v>
      </c>
      <c r="S104" s="3">
        <v>210</v>
      </c>
      <c r="T104" s="3">
        <v>150</v>
      </c>
      <c r="U104" s="13">
        <v>150</v>
      </c>
      <c r="V104" s="22">
        <f t="shared" si="3"/>
        <v>1110</v>
      </c>
      <c r="W104" s="19">
        <f t="shared" si="4"/>
        <v>720</v>
      </c>
      <c r="X104" s="19">
        <f t="shared" si="5"/>
        <v>570</v>
      </c>
    </row>
    <row r="105" spans="1:24" x14ac:dyDescent="0.25">
      <c r="A105" s="2" t="s">
        <v>146</v>
      </c>
      <c r="B105" s="1" t="s">
        <v>117</v>
      </c>
      <c r="C105" s="1" t="s">
        <v>147</v>
      </c>
      <c r="D105" s="1">
        <v>870</v>
      </c>
      <c r="E105" s="1">
        <v>720</v>
      </c>
      <c r="F105" s="1">
        <v>510</v>
      </c>
      <c r="G105" s="3">
        <v>840</v>
      </c>
      <c r="H105" s="3">
        <v>720</v>
      </c>
      <c r="I105" s="3">
        <v>540</v>
      </c>
      <c r="J105" s="1">
        <v>990</v>
      </c>
      <c r="K105" s="1">
        <v>810</v>
      </c>
      <c r="L105" s="1">
        <v>600</v>
      </c>
      <c r="M105" s="3">
        <f>32*30</f>
        <v>960</v>
      </c>
      <c r="N105" s="3">
        <f>26*30</f>
        <v>780</v>
      </c>
      <c r="O105" s="3">
        <f>20*30</f>
        <v>600</v>
      </c>
      <c r="P105" s="1">
        <f>34*30</f>
        <v>1020</v>
      </c>
      <c r="Q105" s="1">
        <f>27*30</f>
        <v>810</v>
      </c>
      <c r="R105" s="1">
        <v>600</v>
      </c>
      <c r="S105" s="3">
        <f>34*30</f>
        <v>1020</v>
      </c>
      <c r="T105" s="3">
        <f>27*30</f>
        <v>810</v>
      </c>
      <c r="U105" s="13">
        <v>600</v>
      </c>
      <c r="V105" s="22">
        <f t="shared" si="3"/>
        <v>5700</v>
      </c>
      <c r="W105" s="19">
        <f t="shared" si="4"/>
        <v>4650</v>
      </c>
      <c r="X105" s="19">
        <f t="shared" si="5"/>
        <v>2850</v>
      </c>
    </row>
    <row r="106" spans="1:24" x14ac:dyDescent="0.25">
      <c r="A106" s="2" t="s">
        <v>148</v>
      </c>
      <c r="B106" s="1" t="s">
        <v>117</v>
      </c>
      <c r="C106" s="1" t="s">
        <v>149</v>
      </c>
      <c r="D106" s="1">
        <v>300</v>
      </c>
      <c r="E106" s="1">
        <v>282</v>
      </c>
      <c r="F106" s="1">
        <v>205</v>
      </c>
      <c r="G106" s="3">
        <v>239</v>
      </c>
      <c r="H106" s="3">
        <v>214</v>
      </c>
      <c r="I106" s="3">
        <v>145</v>
      </c>
      <c r="J106" s="1">
        <v>231</v>
      </c>
      <c r="K106" s="1">
        <v>155</v>
      </c>
      <c r="L106" s="1">
        <v>98</v>
      </c>
      <c r="M106" s="3">
        <v>233</v>
      </c>
      <c r="N106" s="3">
        <v>191</v>
      </c>
      <c r="O106" s="3">
        <v>49</v>
      </c>
      <c r="P106" s="1">
        <v>271</v>
      </c>
      <c r="Q106" s="1">
        <v>268</v>
      </c>
      <c r="R106" s="1">
        <v>59</v>
      </c>
      <c r="S106" s="3">
        <v>271</v>
      </c>
      <c r="T106" s="3">
        <v>268</v>
      </c>
      <c r="U106" s="13">
        <v>59</v>
      </c>
      <c r="V106" s="22">
        <f t="shared" si="3"/>
        <v>1545</v>
      </c>
      <c r="W106" s="19">
        <f t="shared" si="4"/>
        <v>1378</v>
      </c>
      <c r="X106" s="19">
        <f t="shared" si="5"/>
        <v>556</v>
      </c>
    </row>
    <row r="107" spans="1:24" x14ac:dyDescent="0.25">
      <c r="A107" s="2" t="s">
        <v>150</v>
      </c>
      <c r="B107" s="1" t="s">
        <v>117</v>
      </c>
      <c r="C107" s="1" t="s">
        <v>151</v>
      </c>
      <c r="D107" s="1">
        <v>670</v>
      </c>
      <c r="E107" s="1">
        <v>296</v>
      </c>
      <c r="F107" s="1">
        <v>0</v>
      </c>
      <c r="G107" s="3">
        <v>521</v>
      </c>
      <c r="H107" s="3">
        <v>227</v>
      </c>
      <c r="I107" s="3">
        <v>0</v>
      </c>
      <c r="J107" s="1">
        <v>310</v>
      </c>
      <c r="K107" s="1">
        <v>141</v>
      </c>
      <c r="L107" s="1">
        <v>0</v>
      </c>
      <c r="M107" s="3">
        <v>441</v>
      </c>
      <c r="N107" s="3">
        <v>0</v>
      </c>
      <c r="O107" s="3">
        <v>0</v>
      </c>
      <c r="P107" s="1">
        <v>167</v>
      </c>
      <c r="Q107" s="1">
        <v>68</v>
      </c>
      <c r="R107" s="1">
        <v>0</v>
      </c>
      <c r="S107" s="3">
        <v>167</v>
      </c>
      <c r="T107" s="3">
        <v>68</v>
      </c>
      <c r="U107" s="13">
        <v>0</v>
      </c>
      <c r="V107" s="22">
        <f t="shared" si="3"/>
        <v>2276</v>
      </c>
      <c r="W107" s="19">
        <f t="shared" si="4"/>
        <v>800</v>
      </c>
      <c r="X107" s="19">
        <f t="shared" si="5"/>
        <v>0</v>
      </c>
    </row>
    <row r="108" spans="1:24" x14ac:dyDescent="0.25">
      <c r="A108" s="2" t="s">
        <v>152</v>
      </c>
      <c r="B108" s="1" t="s">
        <v>117</v>
      </c>
      <c r="C108" s="1" t="s">
        <v>153</v>
      </c>
      <c r="D108" s="1">
        <v>281</v>
      </c>
      <c r="E108" s="1">
        <v>234</v>
      </c>
      <c r="F108" s="1">
        <v>179</v>
      </c>
      <c r="G108" s="3">
        <v>209</v>
      </c>
      <c r="H108" s="3">
        <v>163</v>
      </c>
      <c r="I108" s="3">
        <v>113</v>
      </c>
      <c r="J108" s="1">
        <v>141</v>
      </c>
      <c r="K108" s="1">
        <v>118</v>
      </c>
      <c r="L108" s="1">
        <v>86</v>
      </c>
      <c r="M108" s="3">
        <v>115</v>
      </c>
      <c r="N108" s="3">
        <v>101</v>
      </c>
      <c r="O108" s="3">
        <v>47</v>
      </c>
      <c r="P108" s="1">
        <v>102</v>
      </c>
      <c r="Q108" s="1">
        <v>82</v>
      </c>
      <c r="R108" s="1">
        <v>59</v>
      </c>
      <c r="S108" s="3">
        <v>102</v>
      </c>
      <c r="T108" s="3">
        <v>82</v>
      </c>
      <c r="U108" s="13">
        <v>59</v>
      </c>
      <c r="V108" s="22">
        <f t="shared" si="3"/>
        <v>950</v>
      </c>
      <c r="W108" s="19">
        <f t="shared" si="4"/>
        <v>780</v>
      </c>
      <c r="X108" s="19">
        <f t="shared" si="5"/>
        <v>484</v>
      </c>
    </row>
    <row r="109" spans="1:24" x14ac:dyDescent="0.25">
      <c r="A109" s="2" t="s">
        <v>154</v>
      </c>
      <c r="B109" s="1" t="s">
        <v>117</v>
      </c>
      <c r="C109" s="1" t="s">
        <v>155</v>
      </c>
      <c r="D109" s="1">
        <v>540</v>
      </c>
      <c r="E109" s="1">
        <v>450</v>
      </c>
      <c r="F109" s="1">
        <v>330</v>
      </c>
      <c r="G109" s="3">
        <v>570</v>
      </c>
      <c r="H109" s="3">
        <v>450</v>
      </c>
      <c r="I109" s="3">
        <v>360</v>
      </c>
      <c r="J109" s="1">
        <v>750</v>
      </c>
      <c r="K109" s="1">
        <v>570</v>
      </c>
      <c r="L109" s="1">
        <v>450</v>
      </c>
      <c r="M109" s="3">
        <v>900</v>
      </c>
      <c r="N109" s="3">
        <f>23*30</f>
        <v>690</v>
      </c>
      <c r="O109" s="3">
        <f>17*30</f>
        <v>510</v>
      </c>
      <c r="P109" s="1">
        <f>39*30</f>
        <v>1170</v>
      </c>
      <c r="Q109" s="1">
        <f>31*30</f>
        <v>930</v>
      </c>
      <c r="R109" s="1">
        <f>23*30</f>
        <v>690</v>
      </c>
      <c r="S109" s="3">
        <f>39*30</f>
        <v>1170</v>
      </c>
      <c r="T109" s="3">
        <f>31*30</f>
        <v>930</v>
      </c>
      <c r="U109" s="13">
        <f>23*30</f>
        <v>690</v>
      </c>
      <c r="V109" s="22">
        <f t="shared" si="3"/>
        <v>5100</v>
      </c>
      <c r="W109" s="19">
        <f t="shared" si="4"/>
        <v>4020</v>
      </c>
      <c r="X109" s="19">
        <f t="shared" si="5"/>
        <v>2340</v>
      </c>
    </row>
    <row r="110" spans="1:24" x14ac:dyDescent="0.25">
      <c r="A110" s="2" t="s">
        <v>156</v>
      </c>
      <c r="B110" s="1" t="s">
        <v>117</v>
      </c>
      <c r="C110" s="1" t="s">
        <v>157</v>
      </c>
      <c r="D110" s="1">
        <v>112</v>
      </c>
      <c r="E110" s="1">
        <v>113</v>
      </c>
      <c r="F110" s="1">
        <v>69</v>
      </c>
      <c r="G110" s="3">
        <v>67</v>
      </c>
      <c r="H110" s="3">
        <v>68</v>
      </c>
      <c r="I110" s="3">
        <v>41</v>
      </c>
      <c r="J110" s="1">
        <v>77</v>
      </c>
      <c r="K110" s="1">
        <v>67</v>
      </c>
      <c r="L110" s="1">
        <v>34</v>
      </c>
      <c r="M110" s="3">
        <v>75</v>
      </c>
      <c r="N110" s="3">
        <v>75</v>
      </c>
      <c r="O110" s="3">
        <v>43</v>
      </c>
      <c r="P110" s="1">
        <v>78</v>
      </c>
      <c r="Q110" s="1">
        <v>52</v>
      </c>
      <c r="R110" s="1">
        <v>26</v>
      </c>
      <c r="S110" s="3">
        <v>78</v>
      </c>
      <c r="T110" s="3">
        <v>52</v>
      </c>
      <c r="U110" s="13">
        <v>26</v>
      </c>
      <c r="V110" s="22">
        <f t="shared" si="3"/>
        <v>487</v>
      </c>
      <c r="W110" s="19">
        <f t="shared" si="4"/>
        <v>427</v>
      </c>
      <c r="X110" s="19">
        <f t="shared" si="5"/>
        <v>213</v>
      </c>
    </row>
    <row r="111" spans="1:24" x14ac:dyDescent="0.25">
      <c r="A111" s="2" t="s">
        <v>158</v>
      </c>
      <c r="B111" s="1" t="s">
        <v>117</v>
      </c>
      <c r="C111" s="1" t="s">
        <v>159</v>
      </c>
      <c r="D111" s="1">
        <v>406</v>
      </c>
      <c r="E111" s="1">
        <v>336</v>
      </c>
      <c r="F111" s="1">
        <v>249</v>
      </c>
      <c r="G111" s="3">
        <v>86</v>
      </c>
      <c r="H111" s="3">
        <v>83</v>
      </c>
      <c r="I111" s="3">
        <v>66</v>
      </c>
      <c r="J111" s="1">
        <v>23</v>
      </c>
      <c r="K111" s="1">
        <v>11</v>
      </c>
      <c r="L111" s="1">
        <v>8</v>
      </c>
      <c r="M111" s="3">
        <v>23</v>
      </c>
      <c r="N111" s="3">
        <v>3</v>
      </c>
      <c r="O111" s="3">
        <v>10</v>
      </c>
      <c r="P111" s="1">
        <v>18</v>
      </c>
      <c r="Q111" s="1">
        <v>0</v>
      </c>
      <c r="R111" s="1">
        <v>16</v>
      </c>
      <c r="S111" s="3">
        <v>18</v>
      </c>
      <c r="T111" s="3">
        <v>0</v>
      </c>
      <c r="U111" s="13">
        <v>16</v>
      </c>
      <c r="V111" s="22">
        <f t="shared" si="3"/>
        <v>574</v>
      </c>
      <c r="W111" s="19">
        <f t="shared" si="4"/>
        <v>433</v>
      </c>
      <c r="X111" s="19">
        <f t="shared" si="5"/>
        <v>349</v>
      </c>
    </row>
    <row r="112" spans="1:24" x14ac:dyDescent="0.25">
      <c r="A112" s="2" t="s">
        <v>160</v>
      </c>
      <c r="B112" s="1" t="s">
        <v>117</v>
      </c>
      <c r="C112" s="1" t="s">
        <v>161</v>
      </c>
      <c r="D112" s="1">
        <v>243</v>
      </c>
      <c r="E112" s="1">
        <v>226</v>
      </c>
      <c r="F112" s="1">
        <v>160</v>
      </c>
      <c r="G112" s="3">
        <v>250</v>
      </c>
      <c r="H112" s="3">
        <v>220</v>
      </c>
      <c r="I112" s="3">
        <v>165</v>
      </c>
      <c r="J112" s="1">
        <v>654</v>
      </c>
      <c r="K112" s="1">
        <v>0</v>
      </c>
      <c r="L112" s="1">
        <v>0</v>
      </c>
      <c r="M112" s="3">
        <v>211</v>
      </c>
      <c r="N112" s="3">
        <v>169</v>
      </c>
      <c r="O112" s="3">
        <v>131</v>
      </c>
      <c r="P112" s="1">
        <v>248</v>
      </c>
      <c r="Q112" s="1">
        <v>106</v>
      </c>
      <c r="R112" s="1">
        <v>153</v>
      </c>
      <c r="S112" s="3">
        <v>248</v>
      </c>
      <c r="T112" s="3">
        <v>106</v>
      </c>
      <c r="U112" s="13">
        <v>153</v>
      </c>
      <c r="V112" s="22">
        <f t="shared" si="3"/>
        <v>1854</v>
      </c>
      <c r="W112" s="19">
        <f t="shared" si="4"/>
        <v>827</v>
      </c>
      <c r="X112" s="19">
        <f t="shared" si="5"/>
        <v>609</v>
      </c>
    </row>
    <row r="113" spans="1:24" x14ac:dyDescent="0.25">
      <c r="A113" s="2" t="s">
        <v>162</v>
      </c>
      <c r="B113" s="1" t="s">
        <v>117</v>
      </c>
      <c r="C113" s="1" t="s">
        <v>163</v>
      </c>
      <c r="D113" s="1">
        <v>38</v>
      </c>
      <c r="E113" s="1">
        <v>158</v>
      </c>
      <c r="F113" s="1">
        <v>27</v>
      </c>
      <c r="G113" s="3">
        <v>27</v>
      </c>
      <c r="H113" s="3">
        <v>165</v>
      </c>
      <c r="I113" s="3">
        <v>21</v>
      </c>
      <c r="J113" s="1">
        <v>21</v>
      </c>
      <c r="K113" s="1">
        <v>160</v>
      </c>
      <c r="L113" s="1">
        <v>17</v>
      </c>
      <c r="M113" s="3">
        <v>2</v>
      </c>
      <c r="N113" s="3">
        <v>117</v>
      </c>
      <c r="O113" s="3">
        <v>1</v>
      </c>
      <c r="P113" s="1">
        <v>2</v>
      </c>
      <c r="Q113" s="1">
        <v>118</v>
      </c>
      <c r="R113" s="1">
        <v>1</v>
      </c>
      <c r="S113" s="3">
        <v>2</v>
      </c>
      <c r="T113" s="3">
        <v>118</v>
      </c>
      <c r="U113" s="13">
        <v>1</v>
      </c>
      <c r="V113" s="22">
        <f t="shared" si="3"/>
        <v>92</v>
      </c>
      <c r="W113" s="19">
        <f t="shared" si="4"/>
        <v>836</v>
      </c>
      <c r="X113" s="19">
        <f t="shared" si="5"/>
        <v>67</v>
      </c>
    </row>
    <row r="114" spans="1:24" x14ac:dyDescent="0.25">
      <c r="A114" s="2" t="s">
        <v>164</v>
      </c>
      <c r="B114" s="1" t="s">
        <v>117</v>
      </c>
      <c r="C114" s="1" t="s">
        <v>165</v>
      </c>
      <c r="D114" s="1">
        <v>910</v>
      </c>
      <c r="E114" s="1">
        <v>766</v>
      </c>
      <c r="F114" s="1">
        <v>566</v>
      </c>
      <c r="G114" s="3">
        <v>795</v>
      </c>
      <c r="H114" s="3">
        <v>653</v>
      </c>
      <c r="I114" s="3">
        <v>479</v>
      </c>
      <c r="J114" s="1">
        <v>705</v>
      </c>
      <c r="K114" s="1">
        <v>582</v>
      </c>
      <c r="L114" s="1">
        <v>444</v>
      </c>
      <c r="M114" s="3">
        <v>888</v>
      </c>
      <c r="N114" s="3">
        <v>675</v>
      </c>
      <c r="O114" s="3">
        <v>496</v>
      </c>
      <c r="P114" s="1">
        <v>802</v>
      </c>
      <c r="Q114" s="1">
        <v>625</v>
      </c>
      <c r="R114" s="1">
        <v>454</v>
      </c>
      <c r="S114" s="3">
        <v>802</v>
      </c>
      <c r="T114" s="3">
        <v>625</v>
      </c>
      <c r="U114" s="13">
        <v>454</v>
      </c>
      <c r="V114" s="22">
        <f t="shared" si="3"/>
        <v>4902</v>
      </c>
      <c r="W114" s="19">
        <f t="shared" si="4"/>
        <v>3926</v>
      </c>
      <c r="X114" s="19">
        <f t="shared" si="5"/>
        <v>2439</v>
      </c>
    </row>
    <row r="115" spans="1:24" x14ac:dyDescent="0.25">
      <c r="A115" s="2" t="s">
        <v>166</v>
      </c>
      <c r="B115" s="1" t="s">
        <v>117</v>
      </c>
      <c r="C115" s="1" t="s">
        <v>167</v>
      </c>
      <c r="D115" s="1">
        <v>150</v>
      </c>
      <c r="E115" s="1">
        <v>150</v>
      </c>
      <c r="F115" s="1">
        <v>90</v>
      </c>
      <c r="G115" s="3">
        <v>150</v>
      </c>
      <c r="H115" s="3">
        <v>90</v>
      </c>
      <c r="I115" s="3">
        <v>90</v>
      </c>
      <c r="J115" s="1">
        <v>60</v>
      </c>
      <c r="K115" s="1">
        <v>60</v>
      </c>
      <c r="L115" s="1">
        <v>30</v>
      </c>
      <c r="M115" s="3">
        <v>28.3</v>
      </c>
      <c r="N115" s="3">
        <v>0</v>
      </c>
      <c r="O115" s="3">
        <v>0</v>
      </c>
      <c r="P115" s="1">
        <v>240</v>
      </c>
      <c r="Q115" s="1">
        <v>180</v>
      </c>
      <c r="R115" s="1">
        <v>0</v>
      </c>
      <c r="S115" s="3">
        <v>240</v>
      </c>
      <c r="T115" s="3">
        <v>180</v>
      </c>
      <c r="U115" s="13">
        <v>0</v>
      </c>
      <c r="V115" s="22">
        <f t="shared" si="3"/>
        <v>868.3</v>
      </c>
      <c r="W115" s="19">
        <f t="shared" si="4"/>
        <v>660</v>
      </c>
      <c r="X115" s="19">
        <f t="shared" si="5"/>
        <v>210</v>
      </c>
    </row>
    <row r="116" spans="1:24" x14ac:dyDescent="0.25">
      <c r="A116" s="2" t="s">
        <v>168</v>
      </c>
      <c r="B116" s="1" t="s">
        <v>117</v>
      </c>
      <c r="C116" s="1" t="s">
        <v>169</v>
      </c>
      <c r="D116" s="1">
        <v>1165</v>
      </c>
      <c r="E116" s="1">
        <v>936</v>
      </c>
      <c r="F116" s="1">
        <v>715</v>
      </c>
      <c r="G116" s="3">
        <v>1099</v>
      </c>
      <c r="H116" s="3">
        <v>933</v>
      </c>
      <c r="I116" s="3">
        <v>684</v>
      </c>
      <c r="J116" s="1">
        <v>1100</v>
      </c>
      <c r="K116" s="1">
        <v>901</v>
      </c>
      <c r="L116" s="1">
        <v>642</v>
      </c>
      <c r="M116" s="3">
        <v>1314</v>
      </c>
      <c r="N116" s="3">
        <v>999</v>
      </c>
      <c r="O116" s="3">
        <v>780</v>
      </c>
      <c r="P116" s="1">
        <v>1208</v>
      </c>
      <c r="Q116" s="1">
        <v>954</v>
      </c>
      <c r="R116" s="1">
        <v>757</v>
      </c>
      <c r="S116" s="3">
        <v>1208</v>
      </c>
      <c r="T116" s="3">
        <v>954</v>
      </c>
      <c r="U116" s="13">
        <v>757</v>
      </c>
      <c r="V116" s="22">
        <f t="shared" si="3"/>
        <v>7094</v>
      </c>
      <c r="W116" s="19">
        <f t="shared" si="4"/>
        <v>5677</v>
      </c>
      <c r="X116" s="19">
        <f t="shared" si="5"/>
        <v>3578</v>
      </c>
    </row>
    <row r="117" spans="1:24" x14ac:dyDescent="0.25">
      <c r="A117" s="2" t="s">
        <v>170</v>
      </c>
      <c r="B117" s="1" t="s">
        <v>117</v>
      </c>
      <c r="C117" s="1" t="s">
        <v>171</v>
      </c>
      <c r="D117" s="1">
        <v>0</v>
      </c>
      <c r="E117" s="1">
        <v>0</v>
      </c>
      <c r="F117" s="1">
        <v>0</v>
      </c>
      <c r="G117" s="3">
        <v>0</v>
      </c>
      <c r="H117" s="3">
        <v>0</v>
      </c>
      <c r="I117" s="3">
        <v>0</v>
      </c>
      <c r="J117" s="1">
        <v>0</v>
      </c>
      <c r="K117" s="1">
        <v>0</v>
      </c>
      <c r="L117" s="1">
        <v>0</v>
      </c>
      <c r="M117" s="3">
        <v>0</v>
      </c>
      <c r="N117" s="3">
        <v>0</v>
      </c>
      <c r="O117" s="3">
        <v>0</v>
      </c>
      <c r="P117" s="1">
        <v>0</v>
      </c>
      <c r="Q117" s="1">
        <v>0</v>
      </c>
      <c r="R117" s="1">
        <v>0</v>
      </c>
      <c r="S117" s="3">
        <v>0</v>
      </c>
      <c r="T117" s="3">
        <v>0</v>
      </c>
      <c r="U117" s="13">
        <v>0</v>
      </c>
      <c r="V117" s="22">
        <f t="shared" si="3"/>
        <v>0</v>
      </c>
      <c r="W117" s="19">
        <f t="shared" si="4"/>
        <v>0</v>
      </c>
      <c r="X117" s="19">
        <f t="shared" si="5"/>
        <v>0</v>
      </c>
    </row>
    <row r="118" spans="1:24" x14ac:dyDescent="0.25">
      <c r="A118" s="2" t="s">
        <v>172</v>
      </c>
      <c r="B118" s="1" t="s">
        <v>117</v>
      </c>
      <c r="C118" s="1" t="s">
        <v>173</v>
      </c>
      <c r="D118" s="1">
        <v>355</v>
      </c>
      <c r="E118" s="1">
        <v>293</v>
      </c>
      <c r="F118" s="1">
        <v>209</v>
      </c>
      <c r="G118" s="3">
        <v>385</v>
      </c>
      <c r="H118" s="3">
        <v>310</v>
      </c>
      <c r="I118" s="3">
        <v>245</v>
      </c>
      <c r="J118" s="1">
        <v>278</v>
      </c>
      <c r="K118" s="1">
        <v>231</v>
      </c>
      <c r="L118" s="1">
        <v>154</v>
      </c>
      <c r="M118" s="3">
        <v>65</v>
      </c>
      <c r="N118" s="3">
        <v>50</v>
      </c>
      <c r="O118" s="3">
        <v>45</v>
      </c>
      <c r="P118" s="1">
        <v>56</v>
      </c>
      <c r="Q118" s="1">
        <v>46</v>
      </c>
      <c r="R118" s="1">
        <v>30</v>
      </c>
      <c r="S118" s="3">
        <v>56</v>
      </c>
      <c r="T118" s="3">
        <v>46</v>
      </c>
      <c r="U118" s="13">
        <v>30</v>
      </c>
      <c r="V118" s="22">
        <f t="shared" si="3"/>
        <v>1195</v>
      </c>
      <c r="W118" s="19">
        <f t="shared" si="4"/>
        <v>976</v>
      </c>
      <c r="X118" s="19">
        <f t="shared" si="5"/>
        <v>683</v>
      </c>
    </row>
    <row r="119" spans="1:24" x14ac:dyDescent="0.25">
      <c r="A119" s="2" t="s">
        <v>174</v>
      </c>
      <c r="B119" s="1" t="s">
        <v>117</v>
      </c>
      <c r="C119" s="1" t="s">
        <v>175</v>
      </c>
      <c r="D119" s="1">
        <v>107</v>
      </c>
      <c r="E119" s="1">
        <v>89</v>
      </c>
      <c r="F119" s="1">
        <v>69</v>
      </c>
      <c r="G119" s="3">
        <v>75</v>
      </c>
      <c r="H119" s="3">
        <v>62</v>
      </c>
      <c r="I119" s="3">
        <v>48</v>
      </c>
      <c r="J119" s="1">
        <v>70</v>
      </c>
      <c r="K119" s="1">
        <v>54</v>
      </c>
      <c r="L119" s="1">
        <v>40</v>
      </c>
      <c r="M119" s="3">
        <v>90</v>
      </c>
      <c r="N119" s="3">
        <v>74</v>
      </c>
      <c r="O119" s="3">
        <v>50</v>
      </c>
      <c r="P119" s="1">
        <v>68</v>
      </c>
      <c r="Q119" s="1">
        <v>55</v>
      </c>
      <c r="R119" s="1">
        <v>49</v>
      </c>
      <c r="S119" s="3">
        <v>68</v>
      </c>
      <c r="T119" s="3">
        <v>55</v>
      </c>
      <c r="U119" s="13">
        <v>49</v>
      </c>
      <c r="V119" s="22">
        <f t="shared" si="3"/>
        <v>478</v>
      </c>
      <c r="W119" s="19">
        <f t="shared" si="4"/>
        <v>389</v>
      </c>
      <c r="X119" s="19">
        <f t="shared" si="5"/>
        <v>256</v>
      </c>
    </row>
    <row r="120" spans="1:24" x14ac:dyDescent="0.25">
      <c r="A120" s="2" t="s">
        <v>177</v>
      </c>
      <c r="B120" s="1" t="s">
        <v>176</v>
      </c>
      <c r="C120" s="1" t="s">
        <v>178</v>
      </c>
      <c r="D120" s="1">
        <v>971</v>
      </c>
      <c r="E120" s="1">
        <v>648</v>
      </c>
      <c r="F120" s="1">
        <v>492</v>
      </c>
      <c r="G120" s="3">
        <v>631</v>
      </c>
      <c r="H120" s="3">
        <v>466</v>
      </c>
      <c r="I120" s="3">
        <v>438</v>
      </c>
      <c r="J120" s="1">
        <v>1617</v>
      </c>
      <c r="K120" s="1">
        <v>455</v>
      </c>
      <c r="L120" s="1">
        <v>64</v>
      </c>
      <c r="M120" s="3">
        <v>870</v>
      </c>
      <c r="N120" s="3">
        <v>453</v>
      </c>
      <c r="O120" s="3">
        <v>139</v>
      </c>
      <c r="P120" s="1">
        <v>1015</v>
      </c>
      <c r="Q120" s="1">
        <v>579</v>
      </c>
      <c r="R120" s="1">
        <v>219</v>
      </c>
      <c r="S120" s="3">
        <v>1015</v>
      </c>
      <c r="T120" s="3">
        <v>579</v>
      </c>
      <c r="U120" s="13">
        <v>219</v>
      </c>
      <c r="V120" s="22">
        <f t="shared" si="3"/>
        <v>6119</v>
      </c>
      <c r="W120" s="19">
        <f t="shared" si="4"/>
        <v>3180</v>
      </c>
      <c r="X120" s="19">
        <f t="shared" si="5"/>
        <v>1352</v>
      </c>
    </row>
    <row r="121" spans="1:24" x14ac:dyDescent="0.25">
      <c r="A121" s="2" t="s">
        <v>179</v>
      </c>
      <c r="B121" s="1" t="s">
        <v>176</v>
      </c>
      <c r="C121" s="1" t="s">
        <v>180</v>
      </c>
      <c r="D121" s="1">
        <v>7</v>
      </c>
      <c r="E121" s="1">
        <v>3</v>
      </c>
      <c r="F121" s="1">
        <v>0</v>
      </c>
      <c r="G121" s="3">
        <v>6</v>
      </c>
      <c r="H121" s="3">
        <v>3</v>
      </c>
      <c r="I121" s="3">
        <v>0</v>
      </c>
      <c r="J121" s="1">
        <v>5</v>
      </c>
      <c r="K121" s="1">
        <v>3</v>
      </c>
      <c r="L121" s="1">
        <v>0</v>
      </c>
      <c r="M121" s="3">
        <v>7</v>
      </c>
      <c r="N121" s="3">
        <v>3</v>
      </c>
      <c r="O121" s="3">
        <v>0</v>
      </c>
      <c r="P121" s="1">
        <v>6</v>
      </c>
      <c r="Q121" s="1">
        <v>3</v>
      </c>
      <c r="R121" s="1">
        <v>0</v>
      </c>
      <c r="S121" s="3">
        <v>6</v>
      </c>
      <c r="T121" s="3">
        <v>3</v>
      </c>
      <c r="U121" s="13">
        <v>0</v>
      </c>
      <c r="V121" s="22">
        <f t="shared" si="3"/>
        <v>37</v>
      </c>
      <c r="W121" s="19">
        <f t="shared" si="4"/>
        <v>18</v>
      </c>
      <c r="X121" s="19">
        <f t="shared" si="5"/>
        <v>0</v>
      </c>
    </row>
    <row r="122" spans="1:24" x14ac:dyDescent="0.25">
      <c r="A122" s="2" t="s">
        <v>181</v>
      </c>
      <c r="B122" s="1" t="s">
        <v>176</v>
      </c>
      <c r="C122" s="1" t="s">
        <v>182</v>
      </c>
      <c r="D122" s="1">
        <v>2890</v>
      </c>
      <c r="E122" s="1">
        <v>3030</v>
      </c>
      <c r="F122" s="1">
        <v>2080</v>
      </c>
      <c r="G122" s="3">
        <v>3090</v>
      </c>
      <c r="H122" s="3">
        <v>2070</v>
      </c>
      <c r="I122" s="3">
        <v>1890</v>
      </c>
      <c r="J122" s="1">
        <v>2970</v>
      </c>
      <c r="K122" s="1">
        <v>1680</v>
      </c>
      <c r="L122" s="1">
        <v>2100</v>
      </c>
      <c r="M122" s="3">
        <v>3360</v>
      </c>
      <c r="N122" s="3">
        <v>1770</v>
      </c>
      <c r="O122" s="3">
        <v>1890</v>
      </c>
      <c r="P122" s="1">
        <v>3330</v>
      </c>
      <c r="Q122" s="1">
        <v>2190</v>
      </c>
      <c r="R122" s="1">
        <v>2340</v>
      </c>
      <c r="S122" s="3">
        <v>3330</v>
      </c>
      <c r="T122" s="3">
        <v>2190</v>
      </c>
      <c r="U122" s="13">
        <v>2340</v>
      </c>
      <c r="V122" s="22">
        <f t="shared" si="3"/>
        <v>18970</v>
      </c>
      <c r="W122" s="19">
        <f t="shared" si="4"/>
        <v>12930</v>
      </c>
      <c r="X122" s="19">
        <f t="shared" si="5"/>
        <v>10300</v>
      </c>
    </row>
    <row r="123" spans="1:24" x14ac:dyDescent="0.25">
      <c r="A123" s="2" t="s">
        <v>183</v>
      </c>
      <c r="B123" s="1" t="s">
        <v>176</v>
      </c>
      <c r="C123" s="1" t="s">
        <v>184</v>
      </c>
      <c r="D123" s="1">
        <v>782</v>
      </c>
      <c r="E123" s="1">
        <v>544</v>
      </c>
      <c r="F123" s="1">
        <v>468</v>
      </c>
      <c r="G123" s="3">
        <v>623</v>
      </c>
      <c r="H123" s="3">
        <v>490</v>
      </c>
      <c r="I123" s="3">
        <v>391</v>
      </c>
      <c r="J123" s="1">
        <v>639</v>
      </c>
      <c r="K123" s="1">
        <v>395</v>
      </c>
      <c r="L123" s="1">
        <v>375</v>
      </c>
      <c r="M123" s="3">
        <v>573</v>
      </c>
      <c r="N123" s="3">
        <v>386</v>
      </c>
      <c r="O123" s="3">
        <v>349</v>
      </c>
      <c r="P123" s="1">
        <v>684</v>
      </c>
      <c r="Q123" s="1">
        <v>391</v>
      </c>
      <c r="R123" s="1">
        <v>388</v>
      </c>
      <c r="S123" s="3">
        <v>684</v>
      </c>
      <c r="T123" s="3">
        <v>391</v>
      </c>
      <c r="U123" s="13">
        <v>388</v>
      </c>
      <c r="V123" s="22">
        <f t="shared" si="3"/>
        <v>3985</v>
      </c>
      <c r="W123" s="19">
        <f t="shared" si="4"/>
        <v>2597</v>
      </c>
      <c r="X123" s="19">
        <f t="shared" si="5"/>
        <v>1971</v>
      </c>
    </row>
    <row r="124" spans="1:24" x14ac:dyDescent="0.25">
      <c r="A124" s="2" t="s">
        <v>185</v>
      </c>
      <c r="B124" s="1" t="s">
        <v>176</v>
      </c>
      <c r="C124" s="1" t="s">
        <v>186</v>
      </c>
      <c r="D124" s="1">
        <v>336</v>
      </c>
      <c r="E124" s="1">
        <v>274</v>
      </c>
      <c r="F124" s="1">
        <v>156</v>
      </c>
      <c r="G124" s="3">
        <v>84</v>
      </c>
      <c r="H124" s="3">
        <v>74</v>
      </c>
      <c r="I124" s="3">
        <v>69</v>
      </c>
      <c r="J124" s="1">
        <v>196</v>
      </c>
      <c r="K124" s="1">
        <v>140</v>
      </c>
      <c r="L124" s="1">
        <v>88</v>
      </c>
      <c r="M124" s="3">
        <v>115</v>
      </c>
      <c r="N124" s="3">
        <v>65</v>
      </c>
      <c r="O124" s="3">
        <v>112</v>
      </c>
      <c r="P124" s="1">
        <v>162</v>
      </c>
      <c r="Q124" s="1">
        <v>139</v>
      </c>
      <c r="R124" s="1">
        <v>70</v>
      </c>
      <c r="S124" s="3">
        <v>162</v>
      </c>
      <c r="T124" s="3">
        <v>139</v>
      </c>
      <c r="U124" s="13">
        <v>70</v>
      </c>
      <c r="V124" s="22">
        <f t="shared" si="3"/>
        <v>1055</v>
      </c>
      <c r="W124" s="19">
        <f t="shared" si="4"/>
        <v>831</v>
      </c>
      <c r="X124" s="19">
        <f t="shared" si="5"/>
        <v>495</v>
      </c>
    </row>
    <row r="125" spans="1:24" x14ac:dyDescent="0.25">
      <c r="A125" s="2" t="s">
        <v>187</v>
      </c>
      <c r="B125" s="1" t="s">
        <v>176</v>
      </c>
      <c r="C125" s="1" t="s">
        <v>188</v>
      </c>
      <c r="D125" s="1">
        <v>543</v>
      </c>
      <c r="E125" s="1">
        <v>386</v>
      </c>
      <c r="F125" s="1">
        <v>514</v>
      </c>
      <c r="G125" s="3">
        <v>595</v>
      </c>
      <c r="H125" s="3">
        <v>361</v>
      </c>
      <c r="I125" s="3">
        <v>306</v>
      </c>
      <c r="J125" s="1">
        <v>416</v>
      </c>
      <c r="K125" s="1">
        <v>258</v>
      </c>
      <c r="L125" s="1">
        <v>356</v>
      </c>
      <c r="M125" s="3">
        <v>328</v>
      </c>
      <c r="N125" s="3">
        <v>204</v>
      </c>
      <c r="O125" s="3">
        <v>188</v>
      </c>
      <c r="P125" s="1">
        <v>229</v>
      </c>
      <c r="Q125" s="1">
        <v>117</v>
      </c>
      <c r="R125" s="1">
        <v>337</v>
      </c>
      <c r="S125" s="3">
        <v>229</v>
      </c>
      <c r="T125" s="3">
        <v>117</v>
      </c>
      <c r="U125" s="13">
        <v>337</v>
      </c>
      <c r="V125" s="22">
        <f t="shared" si="3"/>
        <v>2340</v>
      </c>
      <c r="W125" s="19">
        <f t="shared" si="4"/>
        <v>1443</v>
      </c>
      <c r="X125" s="19">
        <f t="shared" si="5"/>
        <v>1701</v>
      </c>
    </row>
    <row r="126" spans="1:24" x14ac:dyDescent="0.25">
      <c r="A126" s="2" t="s">
        <v>189</v>
      </c>
      <c r="B126" s="1" t="s">
        <v>176</v>
      </c>
      <c r="C126" s="1" t="s">
        <v>190</v>
      </c>
      <c r="D126" s="1">
        <v>3</v>
      </c>
      <c r="E126" s="1">
        <v>2</v>
      </c>
      <c r="F126" s="1">
        <v>0</v>
      </c>
      <c r="G126" s="3">
        <v>4</v>
      </c>
      <c r="H126" s="3">
        <v>2</v>
      </c>
      <c r="I126" s="3">
        <v>0</v>
      </c>
      <c r="J126" s="1">
        <v>3</v>
      </c>
      <c r="K126" s="1">
        <v>1</v>
      </c>
      <c r="L126" s="1">
        <v>0</v>
      </c>
      <c r="M126" s="3">
        <v>6</v>
      </c>
      <c r="N126" s="3">
        <v>4</v>
      </c>
      <c r="O126" s="3">
        <v>0</v>
      </c>
      <c r="P126" s="1">
        <v>2</v>
      </c>
      <c r="Q126" s="1">
        <v>0</v>
      </c>
      <c r="R126" s="1">
        <v>0</v>
      </c>
      <c r="S126" s="3">
        <v>2</v>
      </c>
      <c r="T126" s="3">
        <v>0</v>
      </c>
      <c r="U126" s="13">
        <v>0</v>
      </c>
      <c r="V126" s="22">
        <f t="shared" si="3"/>
        <v>20</v>
      </c>
      <c r="W126" s="19">
        <f t="shared" si="4"/>
        <v>9</v>
      </c>
      <c r="X126" s="19">
        <f t="shared" si="5"/>
        <v>0</v>
      </c>
    </row>
    <row r="127" spans="1:24" x14ac:dyDescent="0.25">
      <c r="A127" s="2" t="s">
        <v>191</v>
      </c>
      <c r="B127" s="1" t="s">
        <v>176</v>
      </c>
      <c r="C127" s="1" t="s">
        <v>192</v>
      </c>
      <c r="D127" s="1">
        <v>8</v>
      </c>
      <c r="E127" s="1">
        <v>7</v>
      </c>
      <c r="F127" s="1">
        <v>4</v>
      </c>
      <c r="G127" s="3">
        <v>8</v>
      </c>
      <c r="H127" s="3">
        <v>8</v>
      </c>
      <c r="I127" s="3">
        <v>2</v>
      </c>
      <c r="J127" s="1">
        <v>8</v>
      </c>
      <c r="K127" s="1">
        <v>8</v>
      </c>
      <c r="L127" s="1">
        <v>4</v>
      </c>
      <c r="M127" s="3">
        <v>19.600000000000001</v>
      </c>
      <c r="N127" s="3">
        <v>0</v>
      </c>
      <c r="O127" s="3">
        <v>0</v>
      </c>
      <c r="P127" s="1">
        <v>19.399999999999999</v>
      </c>
      <c r="Q127" s="1">
        <v>0</v>
      </c>
      <c r="R127" s="1">
        <v>0</v>
      </c>
      <c r="S127" s="3">
        <v>19.399999999999999</v>
      </c>
      <c r="T127" s="3">
        <v>0</v>
      </c>
      <c r="U127" s="13">
        <v>0</v>
      </c>
      <c r="V127" s="22">
        <f t="shared" si="3"/>
        <v>82.4</v>
      </c>
      <c r="W127" s="19">
        <f t="shared" si="4"/>
        <v>23</v>
      </c>
      <c r="X127" s="19">
        <f t="shared" si="5"/>
        <v>10</v>
      </c>
    </row>
    <row r="128" spans="1:24" x14ac:dyDescent="0.25">
      <c r="A128" s="2" t="s">
        <v>191</v>
      </c>
      <c r="B128" s="1" t="s">
        <v>176</v>
      </c>
      <c r="C128" s="1" t="s">
        <v>193</v>
      </c>
      <c r="D128" s="1">
        <v>9203</v>
      </c>
      <c r="E128" s="1">
        <v>8793</v>
      </c>
      <c r="F128" s="1">
        <v>6137</v>
      </c>
      <c r="G128" s="3">
        <v>8451</v>
      </c>
      <c r="H128" s="3">
        <v>5470</v>
      </c>
      <c r="I128" s="3">
        <v>4306</v>
      </c>
      <c r="J128" s="1">
        <v>7944</v>
      </c>
      <c r="K128" s="1">
        <v>6220</v>
      </c>
      <c r="L128" s="1">
        <v>4681</v>
      </c>
      <c r="M128" s="3">
        <v>8914</v>
      </c>
      <c r="N128" s="3">
        <v>6671</v>
      </c>
      <c r="O128" s="3">
        <v>5089</v>
      </c>
      <c r="P128" s="1">
        <v>8326</v>
      </c>
      <c r="Q128" s="1">
        <v>6775</v>
      </c>
      <c r="R128" s="1">
        <v>5014</v>
      </c>
      <c r="S128" s="3">
        <v>8326</v>
      </c>
      <c r="T128" s="3">
        <v>6775</v>
      </c>
      <c r="U128" s="13">
        <v>5014</v>
      </c>
      <c r="V128" s="22">
        <f t="shared" si="3"/>
        <v>51164</v>
      </c>
      <c r="W128" s="19">
        <f t="shared" si="4"/>
        <v>40704</v>
      </c>
      <c r="X128" s="19">
        <f t="shared" si="5"/>
        <v>25227</v>
      </c>
    </row>
    <row r="129" spans="1:24" x14ac:dyDescent="0.25">
      <c r="A129" s="2" t="s">
        <v>194</v>
      </c>
      <c r="B129" s="1" t="s">
        <v>176</v>
      </c>
      <c r="C129" s="1" t="s">
        <v>195</v>
      </c>
      <c r="D129" s="1">
        <v>4900</v>
      </c>
      <c r="E129" s="1">
        <v>3560</v>
      </c>
      <c r="F129" s="1">
        <v>3280</v>
      </c>
      <c r="G129" s="3">
        <v>4830</v>
      </c>
      <c r="H129" s="3">
        <v>3690</v>
      </c>
      <c r="I129" s="3">
        <v>3030</v>
      </c>
      <c r="J129" s="1">
        <v>5280</v>
      </c>
      <c r="K129" s="1">
        <v>3780</v>
      </c>
      <c r="L129" s="1">
        <v>3390</v>
      </c>
      <c r="M129" s="3">
        <v>5490</v>
      </c>
      <c r="N129" s="3">
        <v>3750</v>
      </c>
      <c r="O129" s="3">
        <v>3300</v>
      </c>
      <c r="P129" s="1">
        <v>5580</v>
      </c>
      <c r="Q129" s="1">
        <v>3810</v>
      </c>
      <c r="R129" s="1">
        <v>3480</v>
      </c>
      <c r="S129" s="3">
        <v>5580</v>
      </c>
      <c r="T129" s="3">
        <v>3810</v>
      </c>
      <c r="U129" s="13">
        <v>3480</v>
      </c>
      <c r="V129" s="22">
        <f t="shared" si="3"/>
        <v>31660</v>
      </c>
      <c r="W129" s="19">
        <f t="shared" si="4"/>
        <v>22400</v>
      </c>
      <c r="X129" s="19">
        <f t="shared" si="5"/>
        <v>16480</v>
      </c>
    </row>
    <row r="130" spans="1:24" x14ac:dyDescent="0.25">
      <c r="A130" s="2" t="s">
        <v>196</v>
      </c>
      <c r="B130" s="1" t="s">
        <v>176</v>
      </c>
      <c r="C130" s="1" t="s">
        <v>197</v>
      </c>
      <c r="D130" s="1">
        <v>8</v>
      </c>
      <c r="E130" s="1">
        <v>6</v>
      </c>
      <c r="F130" s="1">
        <v>4</v>
      </c>
      <c r="G130" s="3">
        <v>6</v>
      </c>
      <c r="H130" s="3">
        <v>6</v>
      </c>
      <c r="I130" s="3">
        <v>4</v>
      </c>
      <c r="J130" s="1">
        <v>7</v>
      </c>
      <c r="K130" s="1">
        <v>5</v>
      </c>
      <c r="L130" s="1">
        <v>4</v>
      </c>
      <c r="M130" s="3">
        <v>7</v>
      </c>
      <c r="N130" s="3">
        <v>6</v>
      </c>
      <c r="O130" s="3">
        <v>4</v>
      </c>
      <c r="P130" s="1">
        <v>7</v>
      </c>
      <c r="Q130" s="1">
        <v>5</v>
      </c>
      <c r="R130" s="1">
        <v>5</v>
      </c>
      <c r="S130" s="3">
        <v>7</v>
      </c>
      <c r="T130" s="3">
        <v>5</v>
      </c>
      <c r="U130" s="13">
        <v>5</v>
      </c>
      <c r="V130" s="22">
        <f t="shared" ref="V130:V178" si="6">SUM(D130,G130,J130,M130,P130,S130)</f>
        <v>42</v>
      </c>
      <c r="W130" s="19">
        <f t="shared" ref="W130:W178" si="7">SUM(E130,H130,K130,N130,Q130,T130,)</f>
        <v>33</v>
      </c>
      <c r="X130" s="19">
        <f t="shared" ref="X130:X178" si="8">SUM(F130,I130,L130,O130,U130)</f>
        <v>21</v>
      </c>
    </row>
    <row r="131" spans="1:24" x14ac:dyDescent="0.25">
      <c r="A131" s="2" t="s">
        <v>198</v>
      </c>
      <c r="B131" s="1" t="s">
        <v>176</v>
      </c>
      <c r="C131" s="1" t="s">
        <v>199</v>
      </c>
      <c r="D131" s="1">
        <v>2</v>
      </c>
      <c r="E131" s="1">
        <v>2</v>
      </c>
      <c r="F131" s="1">
        <v>0</v>
      </c>
      <c r="G131" s="3">
        <v>8</v>
      </c>
      <c r="H131" s="3">
        <v>3</v>
      </c>
      <c r="I131" s="3">
        <v>0</v>
      </c>
      <c r="J131" s="1">
        <v>6</v>
      </c>
      <c r="K131" s="1">
        <v>2</v>
      </c>
      <c r="L131" s="1">
        <v>0</v>
      </c>
      <c r="M131" s="3">
        <v>6</v>
      </c>
      <c r="N131" s="3">
        <v>3</v>
      </c>
      <c r="O131" s="3">
        <v>0</v>
      </c>
      <c r="P131" s="1">
        <v>5</v>
      </c>
      <c r="Q131" s="1">
        <v>3</v>
      </c>
      <c r="R131" s="1">
        <v>0</v>
      </c>
      <c r="S131" s="3">
        <v>5</v>
      </c>
      <c r="T131" s="3">
        <v>3</v>
      </c>
      <c r="U131" s="13">
        <v>0</v>
      </c>
      <c r="V131" s="22">
        <f t="shared" si="6"/>
        <v>32</v>
      </c>
      <c r="W131" s="19">
        <f t="shared" si="7"/>
        <v>16</v>
      </c>
      <c r="X131" s="19">
        <f t="shared" si="8"/>
        <v>0</v>
      </c>
    </row>
    <row r="132" spans="1:24" x14ac:dyDescent="0.25">
      <c r="A132" s="2" t="s">
        <v>200</v>
      </c>
      <c r="B132" s="1" t="s">
        <v>176</v>
      </c>
      <c r="C132" s="1" t="s">
        <v>201</v>
      </c>
      <c r="D132" s="1">
        <v>0</v>
      </c>
      <c r="E132" s="1">
        <v>0</v>
      </c>
      <c r="F132" s="1">
        <v>0</v>
      </c>
      <c r="G132" s="3">
        <v>0</v>
      </c>
      <c r="H132" s="3">
        <v>0</v>
      </c>
      <c r="I132" s="3">
        <v>0</v>
      </c>
      <c r="J132" s="1">
        <v>0</v>
      </c>
      <c r="K132" s="1">
        <v>0</v>
      </c>
      <c r="L132" s="1">
        <v>0</v>
      </c>
      <c r="M132" s="3">
        <v>0</v>
      </c>
      <c r="N132" s="3">
        <v>0</v>
      </c>
      <c r="O132" s="3">
        <v>0</v>
      </c>
      <c r="P132" s="1">
        <v>0</v>
      </c>
      <c r="Q132" s="1">
        <v>0</v>
      </c>
      <c r="R132" s="1">
        <v>0</v>
      </c>
      <c r="S132" s="3">
        <v>0</v>
      </c>
      <c r="T132" s="3">
        <v>0</v>
      </c>
      <c r="U132" s="13">
        <v>0</v>
      </c>
      <c r="V132" s="22">
        <f t="shared" si="6"/>
        <v>0</v>
      </c>
      <c r="W132" s="19">
        <f t="shared" si="7"/>
        <v>0</v>
      </c>
      <c r="X132" s="19">
        <f t="shared" si="8"/>
        <v>0</v>
      </c>
    </row>
    <row r="133" spans="1:24" x14ac:dyDescent="0.25">
      <c r="A133" s="2" t="s">
        <v>202</v>
      </c>
      <c r="B133" s="1" t="s">
        <v>176</v>
      </c>
      <c r="C133" s="1" t="s">
        <v>203</v>
      </c>
      <c r="D133" s="1">
        <v>8</v>
      </c>
      <c r="E133" s="1">
        <v>4</v>
      </c>
      <c r="F133" s="1">
        <v>0</v>
      </c>
      <c r="G133" s="3">
        <v>7</v>
      </c>
      <c r="H133" s="3">
        <v>3</v>
      </c>
      <c r="I133" s="3">
        <v>0</v>
      </c>
      <c r="J133" s="1">
        <v>7</v>
      </c>
      <c r="K133" s="1">
        <v>4</v>
      </c>
      <c r="L133" s="1">
        <v>0</v>
      </c>
      <c r="M133" s="3">
        <v>7</v>
      </c>
      <c r="N133" s="3">
        <v>4</v>
      </c>
      <c r="O133" s="3">
        <v>0</v>
      </c>
      <c r="P133" s="1">
        <v>7</v>
      </c>
      <c r="Q133" s="1">
        <v>3</v>
      </c>
      <c r="R133" s="1">
        <v>0</v>
      </c>
      <c r="S133" s="3">
        <v>7</v>
      </c>
      <c r="T133" s="3">
        <v>3</v>
      </c>
      <c r="U133" s="13">
        <v>0</v>
      </c>
      <c r="V133" s="22">
        <f t="shared" si="6"/>
        <v>43</v>
      </c>
      <c r="W133" s="19">
        <f t="shared" si="7"/>
        <v>21</v>
      </c>
      <c r="X133" s="19">
        <f t="shared" si="8"/>
        <v>0</v>
      </c>
    </row>
    <row r="134" spans="1:24" x14ac:dyDescent="0.25">
      <c r="A134" s="2" t="s">
        <v>204</v>
      </c>
      <c r="B134" s="1" t="s">
        <v>176</v>
      </c>
      <c r="C134" s="1" t="s">
        <v>205</v>
      </c>
      <c r="D134" s="1">
        <v>1610</v>
      </c>
      <c r="E134" s="1">
        <v>970</v>
      </c>
      <c r="F134" s="1">
        <v>884</v>
      </c>
      <c r="G134" s="3">
        <v>616</v>
      </c>
      <c r="H134" s="3">
        <v>299</v>
      </c>
      <c r="I134" s="3">
        <v>291</v>
      </c>
      <c r="J134" s="1">
        <v>536</v>
      </c>
      <c r="K134" s="1">
        <v>362</v>
      </c>
      <c r="L134" s="1">
        <v>305</v>
      </c>
      <c r="M134" s="3">
        <v>551</v>
      </c>
      <c r="N134" s="3">
        <v>270</v>
      </c>
      <c r="O134" s="3">
        <v>278</v>
      </c>
      <c r="P134" s="1">
        <v>380</v>
      </c>
      <c r="Q134" s="1">
        <v>170</v>
      </c>
      <c r="R134" s="1">
        <v>304</v>
      </c>
      <c r="S134" s="3">
        <v>380</v>
      </c>
      <c r="T134" s="3">
        <v>170</v>
      </c>
      <c r="U134" s="13">
        <v>304</v>
      </c>
      <c r="V134" s="22">
        <f t="shared" si="6"/>
        <v>4073</v>
      </c>
      <c r="W134" s="19">
        <f t="shared" si="7"/>
        <v>2241</v>
      </c>
      <c r="X134" s="19">
        <f t="shared" si="8"/>
        <v>2062</v>
      </c>
    </row>
    <row r="135" spans="1:24" x14ac:dyDescent="0.25">
      <c r="A135" s="2" t="s">
        <v>206</v>
      </c>
      <c r="B135" s="1" t="s">
        <v>176</v>
      </c>
      <c r="C135" s="1" t="s">
        <v>207</v>
      </c>
      <c r="D135" s="1">
        <v>2180</v>
      </c>
      <c r="E135" s="1">
        <v>1950</v>
      </c>
      <c r="F135" s="1">
        <v>1090</v>
      </c>
      <c r="G135" s="3">
        <v>2070</v>
      </c>
      <c r="H135" s="3">
        <v>1440</v>
      </c>
      <c r="I135" s="3">
        <v>1170</v>
      </c>
      <c r="J135" s="1">
        <v>2490</v>
      </c>
      <c r="K135" s="1">
        <v>1740</v>
      </c>
      <c r="L135" s="1">
        <v>1560</v>
      </c>
      <c r="M135" s="3">
        <v>2070</v>
      </c>
      <c r="N135" s="3">
        <v>1380</v>
      </c>
      <c r="O135" s="3">
        <v>1260</v>
      </c>
      <c r="P135" s="1">
        <v>2280</v>
      </c>
      <c r="Q135" s="1">
        <v>1470</v>
      </c>
      <c r="R135" s="1">
        <v>1320</v>
      </c>
      <c r="S135" s="3">
        <v>2280</v>
      </c>
      <c r="T135" s="3">
        <v>1470</v>
      </c>
      <c r="U135" s="13">
        <v>1320</v>
      </c>
      <c r="V135" s="22">
        <f t="shared" si="6"/>
        <v>13370</v>
      </c>
      <c r="W135" s="19">
        <f t="shared" si="7"/>
        <v>9450</v>
      </c>
      <c r="X135" s="19">
        <f t="shared" si="8"/>
        <v>6400</v>
      </c>
    </row>
    <row r="136" spans="1:24" x14ac:dyDescent="0.25">
      <c r="A136" s="2" t="s">
        <v>208</v>
      </c>
      <c r="B136" s="1" t="s">
        <v>176</v>
      </c>
      <c r="C136" s="1" t="s">
        <v>209</v>
      </c>
      <c r="D136" s="1">
        <v>479</v>
      </c>
      <c r="E136" s="1">
        <v>170</v>
      </c>
      <c r="F136" s="1">
        <v>0</v>
      </c>
      <c r="G136" s="3">
        <v>474</v>
      </c>
      <c r="H136" s="3">
        <v>188</v>
      </c>
      <c r="I136" s="3">
        <v>0</v>
      </c>
      <c r="J136" s="1">
        <v>528</v>
      </c>
      <c r="K136" s="1">
        <v>200</v>
      </c>
      <c r="L136" s="1">
        <v>0</v>
      </c>
      <c r="M136" s="3">
        <v>532</v>
      </c>
      <c r="N136" s="3">
        <v>205</v>
      </c>
      <c r="O136" s="3">
        <v>0</v>
      </c>
      <c r="P136" s="1">
        <v>496</v>
      </c>
      <c r="Q136" s="1">
        <v>190</v>
      </c>
      <c r="R136" s="1">
        <v>0</v>
      </c>
      <c r="S136" s="3">
        <v>496</v>
      </c>
      <c r="T136" s="3">
        <v>190</v>
      </c>
      <c r="U136" s="13">
        <v>0</v>
      </c>
      <c r="V136" s="22">
        <f t="shared" si="6"/>
        <v>3005</v>
      </c>
      <c r="W136" s="19">
        <f t="shared" si="7"/>
        <v>1143</v>
      </c>
      <c r="X136" s="19">
        <f t="shared" si="8"/>
        <v>0</v>
      </c>
    </row>
    <row r="137" spans="1:24" x14ac:dyDescent="0.25">
      <c r="A137" s="2" t="s">
        <v>210</v>
      </c>
      <c r="B137" s="1" t="s">
        <v>176</v>
      </c>
      <c r="C137" s="1" t="s">
        <v>211</v>
      </c>
      <c r="D137" s="1">
        <v>301</v>
      </c>
      <c r="E137" s="1">
        <v>243</v>
      </c>
      <c r="F137" s="1">
        <v>179</v>
      </c>
      <c r="G137" s="3">
        <v>275</v>
      </c>
      <c r="H137" s="3">
        <v>223</v>
      </c>
      <c r="I137" s="3">
        <v>163</v>
      </c>
      <c r="J137" s="1">
        <v>380</v>
      </c>
      <c r="K137" s="1">
        <v>245</v>
      </c>
      <c r="L137" s="1">
        <v>203</v>
      </c>
      <c r="M137" s="3">
        <v>462</v>
      </c>
      <c r="N137" s="3">
        <v>250</v>
      </c>
      <c r="O137" s="3">
        <v>215</v>
      </c>
      <c r="P137" s="1">
        <v>333</v>
      </c>
      <c r="Q137" s="1">
        <v>169</v>
      </c>
      <c r="R137" s="1">
        <v>168</v>
      </c>
      <c r="S137" s="3">
        <v>333</v>
      </c>
      <c r="T137" s="3">
        <v>169</v>
      </c>
      <c r="U137" s="13">
        <v>168</v>
      </c>
      <c r="V137" s="22">
        <f t="shared" si="6"/>
        <v>2084</v>
      </c>
      <c r="W137" s="19">
        <f t="shared" si="7"/>
        <v>1299</v>
      </c>
      <c r="X137" s="19">
        <f t="shared" si="8"/>
        <v>928</v>
      </c>
    </row>
    <row r="138" spans="1:24" x14ac:dyDescent="0.25">
      <c r="A138" s="2" t="s">
        <v>212</v>
      </c>
      <c r="B138" s="1" t="s">
        <v>176</v>
      </c>
      <c r="C138" s="1" t="s">
        <v>213</v>
      </c>
      <c r="D138" s="1">
        <v>9</v>
      </c>
      <c r="E138" s="1">
        <v>7</v>
      </c>
      <c r="F138" s="1">
        <v>5</v>
      </c>
      <c r="G138" s="3">
        <v>7</v>
      </c>
      <c r="H138" s="3">
        <v>6</v>
      </c>
      <c r="I138" s="3">
        <v>5</v>
      </c>
      <c r="J138" s="1">
        <v>8</v>
      </c>
      <c r="K138" s="1">
        <v>7</v>
      </c>
      <c r="L138" s="1">
        <v>5</v>
      </c>
      <c r="M138" s="3">
        <v>9</v>
      </c>
      <c r="N138" s="3">
        <v>6</v>
      </c>
      <c r="O138" s="3">
        <v>5</v>
      </c>
      <c r="P138" s="1">
        <v>8</v>
      </c>
      <c r="Q138" s="1">
        <v>7</v>
      </c>
      <c r="R138" s="1">
        <v>5</v>
      </c>
      <c r="S138" s="3">
        <v>8</v>
      </c>
      <c r="T138" s="3">
        <v>7</v>
      </c>
      <c r="U138" s="13">
        <v>5</v>
      </c>
      <c r="V138" s="22">
        <f t="shared" si="6"/>
        <v>49</v>
      </c>
      <c r="W138" s="19">
        <f t="shared" si="7"/>
        <v>40</v>
      </c>
      <c r="X138" s="19">
        <f t="shared" si="8"/>
        <v>25</v>
      </c>
    </row>
    <row r="139" spans="1:24" x14ac:dyDescent="0.25">
      <c r="A139" s="2" t="s">
        <v>214</v>
      </c>
      <c r="B139" s="1" t="s">
        <v>176</v>
      </c>
      <c r="C139" s="1" t="s">
        <v>215</v>
      </c>
      <c r="D139" s="1">
        <v>10</v>
      </c>
      <c r="E139" s="1">
        <v>9</v>
      </c>
      <c r="F139" s="1">
        <v>7</v>
      </c>
      <c r="G139" s="3">
        <v>5</v>
      </c>
      <c r="H139" s="3">
        <v>4</v>
      </c>
      <c r="I139" s="3">
        <v>2</v>
      </c>
      <c r="J139" s="1">
        <v>0</v>
      </c>
      <c r="K139" s="1">
        <v>0</v>
      </c>
      <c r="L139" s="1">
        <v>0</v>
      </c>
      <c r="M139" s="3">
        <v>0</v>
      </c>
      <c r="N139" s="3">
        <v>0</v>
      </c>
      <c r="O139" s="3">
        <v>0</v>
      </c>
      <c r="P139" s="1">
        <v>0</v>
      </c>
      <c r="Q139" s="1">
        <v>0</v>
      </c>
      <c r="R139" s="1">
        <v>0</v>
      </c>
      <c r="S139" s="3">
        <v>0</v>
      </c>
      <c r="T139" s="3">
        <v>0</v>
      </c>
      <c r="U139" s="13">
        <v>0</v>
      </c>
      <c r="V139" s="22">
        <f t="shared" si="6"/>
        <v>15</v>
      </c>
      <c r="W139" s="19">
        <f t="shared" si="7"/>
        <v>13</v>
      </c>
      <c r="X139" s="19">
        <f t="shared" si="8"/>
        <v>9</v>
      </c>
    </row>
    <row r="140" spans="1:24" x14ac:dyDescent="0.25">
      <c r="A140" s="2" t="s">
        <v>216</v>
      </c>
      <c r="B140" s="1" t="s">
        <v>176</v>
      </c>
      <c r="C140" s="1" t="s">
        <v>217</v>
      </c>
      <c r="D140" s="1">
        <v>811</v>
      </c>
      <c r="E140" s="1">
        <v>600</v>
      </c>
      <c r="F140" s="1">
        <v>455</v>
      </c>
      <c r="G140" s="3">
        <v>726</v>
      </c>
      <c r="H140" s="3">
        <v>486</v>
      </c>
      <c r="I140" s="3">
        <v>425</v>
      </c>
      <c r="J140" s="1">
        <v>455</v>
      </c>
      <c r="K140" s="1">
        <v>270</v>
      </c>
      <c r="L140" s="1">
        <v>258</v>
      </c>
      <c r="M140" s="3">
        <v>408</v>
      </c>
      <c r="N140" s="3">
        <v>325</v>
      </c>
      <c r="O140" s="3">
        <v>255</v>
      </c>
      <c r="P140" s="1">
        <v>329</v>
      </c>
      <c r="Q140" s="1">
        <v>385</v>
      </c>
      <c r="R140" s="1">
        <v>377</v>
      </c>
      <c r="S140" s="3">
        <v>329</v>
      </c>
      <c r="T140" s="3">
        <v>385</v>
      </c>
      <c r="U140" s="13">
        <v>377</v>
      </c>
      <c r="V140" s="22">
        <f t="shared" si="6"/>
        <v>3058</v>
      </c>
      <c r="W140" s="19">
        <f t="shared" si="7"/>
        <v>2451</v>
      </c>
      <c r="X140" s="19">
        <f t="shared" si="8"/>
        <v>1770</v>
      </c>
    </row>
    <row r="141" spans="1:24" x14ac:dyDescent="0.25">
      <c r="A141" s="2" t="s">
        <v>218</v>
      </c>
      <c r="B141" s="1" t="s">
        <v>176</v>
      </c>
      <c r="C141" s="1" t="s">
        <v>219</v>
      </c>
      <c r="D141" s="1">
        <v>1</v>
      </c>
      <c r="E141" s="1">
        <v>1</v>
      </c>
      <c r="F141" s="1">
        <v>0</v>
      </c>
      <c r="G141" s="3">
        <v>0</v>
      </c>
      <c r="H141" s="3">
        <v>0</v>
      </c>
      <c r="I141" s="3">
        <v>0</v>
      </c>
      <c r="J141" s="1">
        <v>0</v>
      </c>
      <c r="K141" s="1">
        <v>0</v>
      </c>
      <c r="L141" s="1">
        <v>0</v>
      </c>
      <c r="M141" s="3">
        <v>217</v>
      </c>
      <c r="N141" s="3">
        <v>0</v>
      </c>
      <c r="O141" s="3">
        <v>0</v>
      </c>
      <c r="P141" s="1">
        <v>0</v>
      </c>
      <c r="Q141" s="1">
        <v>0</v>
      </c>
      <c r="R141" s="1">
        <v>0</v>
      </c>
      <c r="S141" s="3">
        <v>0</v>
      </c>
      <c r="T141" s="3">
        <v>0</v>
      </c>
      <c r="U141" s="13">
        <v>0</v>
      </c>
      <c r="V141" s="22">
        <f t="shared" si="6"/>
        <v>218</v>
      </c>
      <c r="W141" s="19">
        <f t="shared" si="7"/>
        <v>1</v>
      </c>
      <c r="X141" s="19">
        <f t="shared" si="8"/>
        <v>0</v>
      </c>
    </row>
    <row r="142" spans="1:24" x14ac:dyDescent="0.25">
      <c r="A142" s="2" t="s">
        <v>220</v>
      </c>
      <c r="B142" s="1" t="s">
        <v>176</v>
      </c>
      <c r="C142" s="1" t="s">
        <v>221</v>
      </c>
      <c r="D142" s="1">
        <v>1372</v>
      </c>
      <c r="E142" s="1">
        <v>765</v>
      </c>
      <c r="F142" s="1">
        <v>756</v>
      </c>
      <c r="G142" s="3">
        <v>726</v>
      </c>
      <c r="H142" s="3">
        <v>382</v>
      </c>
      <c r="I142" s="3">
        <v>436</v>
      </c>
      <c r="J142" s="1">
        <v>523</v>
      </c>
      <c r="K142" s="1">
        <v>265</v>
      </c>
      <c r="L142" s="1">
        <v>327</v>
      </c>
      <c r="M142" s="3">
        <v>1299</v>
      </c>
      <c r="N142" s="3">
        <v>0</v>
      </c>
      <c r="O142" s="3">
        <v>0</v>
      </c>
      <c r="P142" s="1">
        <v>578</v>
      </c>
      <c r="Q142" s="1">
        <v>415</v>
      </c>
      <c r="R142" s="1">
        <v>310</v>
      </c>
      <c r="S142" s="3">
        <v>578</v>
      </c>
      <c r="T142" s="3">
        <v>415</v>
      </c>
      <c r="U142" s="13">
        <v>310</v>
      </c>
      <c r="V142" s="22">
        <f t="shared" si="6"/>
        <v>5076</v>
      </c>
      <c r="W142" s="19">
        <f t="shared" si="7"/>
        <v>2242</v>
      </c>
      <c r="X142" s="19">
        <f t="shared" si="8"/>
        <v>1829</v>
      </c>
    </row>
    <row r="143" spans="1:24" x14ac:dyDescent="0.25">
      <c r="A143" s="2" t="s">
        <v>222</v>
      </c>
      <c r="B143" s="1" t="s">
        <v>176</v>
      </c>
      <c r="C143" s="1" t="s">
        <v>223</v>
      </c>
      <c r="D143" s="1">
        <v>1</v>
      </c>
      <c r="E143" s="1">
        <v>3</v>
      </c>
      <c r="F143" s="1">
        <v>0</v>
      </c>
      <c r="G143" s="3">
        <v>3</v>
      </c>
      <c r="H143" s="3">
        <v>3</v>
      </c>
      <c r="I143" s="3">
        <v>0</v>
      </c>
      <c r="J143" s="1">
        <v>3</v>
      </c>
      <c r="K143" s="1">
        <v>3</v>
      </c>
      <c r="L143" s="1">
        <v>0</v>
      </c>
      <c r="M143" s="3">
        <v>4</v>
      </c>
      <c r="N143" s="3">
        <v>2</v>
      </c>
      <c r="O143" s="3">
        <v>0</v>
      </c>
      <c r="P143" s="1">
        <v>3</v>
      </c>
      <c r="Q143" s="1">
        <v>3</v>
      </c>
      <c r="R143" s="1">
        <v>0</v>
      </c>
      <c r="S143" s="3">
        <v>3</v>
      </c>
      <c r="T143" s="3">
        <v>3</v>
      </c>
      <c r="U143" s="13">
        <v>0</v>
      </c>
      <c r="V143" s="22">
        <f t="shared" si="6"/>
        <v>17</v>
      </c>
      <c r="W143" s="19">
        <f t="shared" si="7"/>
        <v>17</v>
      </c>
      <c r="X143" s="19">
        <f t="shared" si="8"/>
        <v>0</v>
      </c>
    </row>
    <row r="144" spans="1:24" x14ac:dyDescent="0.25">
      <c r="A144" s="2" t="s">
        <v>224</v>
      </c>
      <c r="B144" s="1" t="s">
        <v>176</v>
      </c>
      <c r="C144" s="1" t="s">
        <v>225</v>
      </c>
      <c r="D144" s="1">
        <v>0</v>
      </c>
      <c r="E144" s="1">
        <v>0</v>
      </c>
      <c r="F144" s="1">
        <v>0</v>
      </c>
      <c r="G144" s="3">
        <v>0</v>
      </c>
      <c r="H144" s="3">
        <v>0</v>
      </c>
      <c r="I144" s="3">
        <v>0</v>
      </c>
      <c r="J144" s="1">
        <v>0</v>
      </c>
      <c r="K144" s="1">
        <v>0</v>
      </c>
      <c r="L144" s="1">
        <v>0</v>
      </c>
      <c r="M144" s="3">
        <v>0</v>
      </c>
      <c r="N144" s="3">
        <v>0</v>
      </c>
      <c r="O144" s="3">
        <v>0</v>
      </c>
      <c r="P144" s="1">
        <v>5</v>
      </c>
      <c r="Q144" s="1">
        <v>18</v>
      </c>
      <c r="R144" s="1">
        <v>8</v>
      </c>
      <c r="S144" s="3">
        <v>5</v>
      </c>
      <c r="T144" s="3">
        <v>18</v>
      </c>
      <c r="U144" s="13">
        <v>8</v>
      </c>
      <c r="V144" s="22">
        <f t="shared" si="6"/>
        <v>10</v>
      </c>
      <c r="W144" s="19">
        <f t="shared" si="7"/>
        <v>36</v>
      </c>
      <c r="X144" s="19">
        <f t="shared" si="8"/>
        <v>8</v>
      </c>
    </row>
    <row r="145" spans="1:24" x14ac:dyDescent="0.25">
      <c r="A145" s="2" t="s">
        <v>226</v>
      </c>
      <c r="B145" s="1" t="s">
        <v>176</v>
      </c>
      <c r="C145" s="1" t="s">
        <v>227</v>
      </c>
      <c r="D145" s="1">
        <v>415</v>
      </c>
      <c r="E145" s="1">
        <v>264</v>
      </c>
      <c r="F145" s="1">
        <v>321</v>
      </c>
      <c r="G145" s="3">
        <v>377</v>
      </c>
      <c r="H145" s="3">
        <v>240</v>
      </c>
      <c r="I145" s="3">
        <v>280</v>
      </c>
      <c r="J145" s="1">
        <v>319</v>
      </c>
      <c r="K145" s="1">
        <v>186</v>
      </c>
      <c r="L145" s="1">
        <v>255</v>
      </c>
      <c r="M145" s="3">
        <v>141</v>
      </c>
      <c r="N145" s="3">
        <v>2</v>
      </c>
      <c r="O145" s="3">
        <v>67</v>
      </c>
      <c r="P145" s="1">
        <v>157</v>
      </c>
      <c r="Q145" s="1">
        <v>1</v>
      </c>
      <c r="R145" s="1">
        <v>71</v>
      </c>
      <c r="S145" s="3">
        <v>157</v>
      </c>
      <c r="T145" s="3">
        <v>1</v>
      </c>
      <c r="U145" s="13">
        <v>71</v>
      </c>
      <c r="V145" s="22">
        <f t="shared" si="6"/>
        <v>1566</v>
      </c>
      <c r="W145" s="19">
        <f t="shared" si="7"/>
        <v>694</v>
      </c>
      <c r="X145" s="19">
        <f t="shared" si="8"/>
        <v>994</v>
      </c>
    </row>
    <row r="146" spans="1:24" x14ac:dyDescent="0.25">
      <c r="A146" s="2" t="s">
        <v>228</v>
      </c>
      <c r="B146" s="1" t="s">
        <v>176</v>
      </c>
      <c r="C146" s="1" t="s">
        <v>229</v>
      </c>
      <c r="D146" s="1">
        <v>1758</v>
      </c>
      <c r="E146" s="1">
        <v>1420</v>
      </c>
      <c r="F146" s="1">
        <v>911</v>
      </c>
      <c r="G146" s="3">
        <v>1014</v>
      </c>
      <c r="H146" s="3">
        <v>755</v>
      </c>
      <c r="I146" s="3">
        <v>584</v>
      </c>
      <c r="J146" s="1">
        <v>706</v>
      </c>
      <c r="K146" s="1">
        <v>552</v>
      </c>
      <c r="L146" s="1">
        <v>363</v>
      </c>
      <c r="M146" s="3">
        <v>1682</v>
      </c>
      <c r="N146" s="3">
        <v>0</v>
      </c>
      <c r="O146" s="3">
        <v>0</v>
      </c>
      <c r="P146" s="1">
        <v>760</v>
      </c>
      <c r="Q146" s="1">
        <v>525</v>
      </c>
      <c r="R146" s="1">
        <v>461</v>
      </c>
      <c r="S146" s="3">
        <v>760</v>
      </c>
      <c r="T146" s="3">
        <v>525</v>
      </c>
      <c r="U146" s="13">
        <v>461</v>
      </c>
      <c r="V146" s="22">
        <f t="shared" si="6"/>
        <v>6680</v>
      </c>
      <c r="W146" s="19">
        <f t="shared" si="7"/>
        <v>3777</v>
      </c>
      <c r="X146" s="19">
        <f t="shared" si="8"/>
        <v>2319</v>
      </c>
    </row>
    <row r="147" spans="1:24" x14ac:dyDescent="0.25">
      <c r="A147" s="2" t="s">
        <v>230</v>
      </c>
      <c r="B147" s="1" t="s">
        <v>176</v>
      </c>
      <c r="C147" s="1" t="s">
        <v>231</v>
      </c>
      <c r="D147" s="1">
        <v>2201</v>
      </c>
      <c r="E147" s="1">
        <v>1450</v>
      </c>
      <c r="F147" s="1">
        <v>1178</v>
      </c>
      <c r="G147" s="3">
        <v>1974</v>
      </c>
      <c r="H147" s="3">
        <v>1429</v>
      </c>
      <c r="I147" s="3">
        <v>1160</v>
      </c>
      <c r="J147" s="1">
        <v>1782</v>
      </c>
      <c r="K147" s="1">
        <v>1386</v>
      </c>
      <c r="L147" s="1">
        <v>1104</v>
      </c>
      <c r="M147" s="3">
        <v>5285</v>
      </c>
      <c r="N147" s="3">
        <v>0</v>
      </c>
      <c r="O147" s="3">
        <v>0</v>
      </c>
      <c r="P147" s="1">
        <v>2210</v>
      </c>
      <c r="Q147" s="1">
        <v>1647</v>
      </c>
      <c r="R147" s="1">
        <v>1249</v>
      </c>
      <c r="S147" s="3">
        <v>2210</v>
      </c>
      <c r="T147" s="3">
        <v>1647</v>
      </c>
      <c r="U147" s="13">
        <v>1249</v>
      </c>
      <c r="V147" s="22">
        <f t="shared" si="6"/>
        <v>15662</v>
      </c>
      <c r="W147" s="19">
        <f t="shared" si="7"/>
        <v>7559</v>
      </c>
      <c r="X147" s="19">
        <f t="shared" si="8"/>
        <v>4691</v>
      </c>
    </row>
    <row r="148" spans="1:24" x14ac:dyDescent="0.25">
      <c r="A148" s="2" t="s">
        <v>232</v>
      </c>
      <c r="B148" s="1" t="s">
        <v>176</v>
      </c>
      <c r="C148" s="1" t="s">
        <v>233</v>
      </c>
      <c r="D148" s="1">
        <v>0</v>
      </c>
      <c r="E148" s="1">
        <v>0</v>
      </c>
      <c r="F148" s="1">
        <v>0</v>
      </c>
      <c r="G148" s="3">
        <v>0</v>
      </c>
      <c r="H148" s="3">
        <v>0</v>
      </c>
      <c r="I148" s="3">
        <v>0</v>
      </c>
      <c r="J148" s="1">
        <v>0</v>
      </c>
      <c r="K148" s="1">
        <v>0</v>
      </c>
      <c r="L148" s="1">
        <v>0</v>
      </c>
      <c r="M148" s="3">
        <v>0</v>
      </c>
      <c r="N148" s="3">
        <v>0</v>
      </c>
      <c r="O148" s="3">
        <v>0</v>
      </c>
      <c r="P148" s="1">
        <v>0</v>
      </c>
      <c r="Q148" s="1">
        <v>0</v>
      </c>
      <c r="R148" s="1">
        <v>0</v>
      </c>
      <c r="S148" s="3">
        <v>0</v>
      </c>
      <c r="T148" s="3">
        <v>0</v>
      </c>
      <c r="U148" s="13">
        <v>0</v>
      </c>
      <c r="V148" s="22">
        <f t="shared" si="6"/>
        <v>0</v>
      </c>
      <c r="W148" s="19">
        <f t="shared" si="7"/>
        <v>0</v>
      </c>
      <c r="X148" s="19">
        <f t="shared" si="8"/>
        <v>0</v>
      </c>
    </row>
    <row r="149" spans="1:24" x14ac:dyDescent="0.25">
      <c r="A149" s="2" t="s">
        <v>234</v>
      </c>
      <c r="B149" s="1" t="s">
        <v>176</v>
      </c>
      <c r="C149" s="1" t="s">
        <v>235</v>
      </c>
      <c r="D149" s="1">
        <v>4480</v>
      </c>
      <c r="E149" s="1">
        <v>3820</v>
      </c>
      <c r="F149" s="1">
        <v>3060</v>
      </c>
      <c r="G149" s="3">
        <v>4560</v>
      </c>
      <c r="H149" s="3">
        <v>3510</v>
      </c>
      <c r="I149" s="3">
        <v>2970</v>
      </c>
      <c r="J149" s="1">
        <v>6120</v>
      </c>
      <c r="K149" s="1">
        <v>4710</v>
      </c>
      <c r="L149" s="1">
        <v>3810</v>
      </c>
      <c r="M149" s="3">
        <v>5430</v>
      </c>
      <c r="N149" s="3">
        <v>4020</v>
      </c>
      <c r="O149" s="3">
        <v>3210</v>
      </c>
      <c r="P149" s="1">
        <v>6690</v>
      </c>
      <c r="Q149" s="1">
        <v>4890</v>
      </c>
      <c r="R149" s="1">
        <v>3630</v>
      </c>
      <c r="S149" s="3">
        <v>6690</v>
      </c>
      <c r="T149" s="3">
        <v>4890</v>
      </c>
      <c r="U149" s="13">
        <v>3630</v>
      </c>
      <c r="V149" s="22">
        <f t="shared" si="6"/>
        <v>33970</v>
      </c>
      <c r="W149" s="19">
        <f t="shared" si="7"/>
        <v>25840</v>
      </c>
      <c r="X149" s="19">
        <f t="shared" si="8"/>
        <v>16680</v>
      </c>
    </row>
    <row r="150" spans="1:24" x14ac:dyDescent="0.25">
      <c r="A150" s="2" t="s">
        <v>236</v>
      </c>
      <c r="B150" s="1" t="s">
        <v>176</v>
      </c>
      <c r="C150" s="1" t="s">
        <v>237</v>
      </c>
      <c r="D150" s="1">
        <v>6</v>
      </c>
      <c r="E150" s="1">
        <v>3</v>
      </c>
      <c r="F150" s="1">
        <v>0</v>
      </c>
      <c r="G150" s="3">
        <v>5</v>
      </c>
      <c r="H150" s="3">
        <v>3</v>
      </c>
      <c r="I150" s="3">
        <v>0</v>
      </c>
      <c r="J150" s="1">
        <v>6</v>
      </c>
      <c r="K150" s="1">
        <v>3</v>
      </c>
      <c r="L150" s="1">
        <v>0</v>
      </c>
      <c r="M150" s="3">
        <v>5</v>
      </c>
      <c r="N150" s="3">
        <v>3</v>
      </c>
      <c r="O150" s="3">
        <v>0</v>
      </c>
      <c r="P150" s="1">
        <v>6</v>
      </c>
      <c r="Q150" s="1">
        <v>3</v>
      </c>
      <c r="R150" s="1">
        <v>0</v>
      </c>
      <c r="S150" s="3">
        <v>6</v>
      </c>
      <c r="T150" s="3">
        <v>3</v>
      </c>
      <c r="U150" s="13">
        <v>0</v>
      </c>
      <c r="V150" s="22">
        <f t="shared" si="6"/>
        <v>34</v>
      </c>
      <c r="W150" s="19">
        <f t="shared" si="7"/>
        <v>18</v>
      </c>
      <c r="X150" s="19">
        <f t="shared" si="8"/>
        <v>0</v>
      </c>
    </row>
    <row r="151" spans="1:24" x14ac:dyDescent="0.25">
      <c r="A151" s="2" t="s">
        <v>238</v>
      </c>
      <c r="B151" s="1" t="s">
        <v>176</v>
      </c>
      <c r="C151" s="1" t="s">
        <v>239</v>
      </c>
      <c r="D151" s="1">
        <v>485</v>
      </c>
      <c r="E151" s="1">
        <v>385</v>
      </c>
      <c r="F151" s="1">
        <v>313</v>
      </c>
      <c r="G151" s="3">
        <v>415</v>
      </c>
      <c r="H151" s="3">
        <v>343</v>
      </c>
      <c r="I151" s="3">
        <v>264</v>
      </c>
      <c r="J151" s="1">
        <v>398</v>
      </c>
      <c r="K151" s="1">
        <v>316</v>
      </c>
      <c r="L151" s="1">
        <v>251</v>
      </c>
      <c r="M151" s="3">
        <v>1158</v>
      </c>
      <c r="N151" s="3">
        <v>0</v>
      </c>
      <c r="O151" s="3">
        <v>0</v>
      </c>
      <c r="P151" s="1">
        <v>602</v>
      </c>
      <c r="Q151" s="1">
        <v>285</v>
      </c>
      <c r="R151" s="1">
        <v>415</v>
      </c>
      <c r="S151" s="3">
        <v>602</v>
      </c>
      <c r="T151" s="3">
        <v>285</v>
      </c>
      <c r="U151" s="13">
        <v>415</v>
      </c>
      <c r="V151" s="22">
        <f t="shared" si="6"/>
        <v>3660</v>
      </c>
      <c r="W151" s="19">
        <f t="shared" si="7"/>
        <v>1614</v>
      </c>
      <c r="X151" s="19">
        <f t="shared" si="8"/>
        <v>1243</v>
      </c>
    </row>
    <row r="152" spans="1:24" x14ac:dyDescent="0.25">
      <c r="A152" s="2" t="s">
        <v>240</v>
      </c>
      <c r="B152" s="1" t="s">
        <v>176</v>
      </c>
      <c r="C152" s="1" t="s">
        <v>241</v>
      </c>
      <c r="D152" s="1">
        <v>8</v>
      </c>
      <c r="E152" s="1">
        <v>9</v>
      </c>
      <c r="F152" s="1">
        <v>5</v>
      </c>
      <c r="G152" s="3">
        <v>7</v>
      </c>
      <c r="H152" s="3">
        <v>7</v>
      </c>
      <c r="I152" s="3">
        <v>2</v>
      </c>
      <c r="J152" s="1">
        <v>7</v>
      </c>
      <c r="K152" s="1">
        <v>8</v>
      </c>
      <c r="L152" s="1">
        <v>4</v>
      </c>
      <c r="M152" s="3">
        <v>300</v>
      </c>
      <c r="N152" s="3">
        <v>0</v>
      </c>
      <c r="O152" s="3">
        <v>150</v>
      </c>
      <c r="P152" s="1">
        <v>870</v>
      </c>
      <c r="Q152" s="1">
        <v>270</v>
      </c>
      <c r="R152" s="1">
        <v>630</v>
      </c>
      <c r="S152" s="3">
        <v>870</v>
      </c>
      <c r="T152" s="3">
        <v>270</v>
      </c>
      <c r="U152" s="13">
        <v>630</v>
      </c>
      <c r="V152" s="22">
        <f t="shared" si="6"/>
        <v>2062</v>
      </c>
      <c r="W152" s="19">
        <f t="shared" si="7"/>
        <v>564</v>
      </c>
      <c r="X152" s="19">
        <f t="shared" si="8"/>
        <v>791</v>
      </c>
    </row>
    <row r="153" spans="1:24" x14ac:dyDescent="0.25">
      <c r="A153" s="2" t="s">
        <v>242</v>
      </c>
      <c r="B153" s="1" t="s">
        <v>176</v>
      </c>
      <c r="C153" s="1" t="s">
        <v>243</v>
      </c>
      <c r="D153" s="1">
        <v>410</v>
      </c>
      <c r="E153" s="1">
        <v>305</v>
      </c>
      <c r="F153" s="1">
        <v>246</v>
      </c>
      <c r="G153" s="3">
        <v>172</v>
      </c>
      <c r="H153" s="3">
        <v>99</v>
      </c>
      <c r="I153" s="3">
        <v>99</v>
      </c>
      <c r="J153" s="1">
        <v>206</v>
      </c>
      <c r="K153" s="1">
        <v>128</v>
      </c>
      <c r="L153" s="1">
        <v>120</v>
      </c>
      <c r="M153" s="3">
        <v>175</v>
      </c>
      <c r="N153" s="3">
        <v>153</v>
      </c>
      <c r="O153" s="3">
        <v>115</v>
      </c>
      <c r="P153" s="1">
        <v>123</v>
      </c>
      <c r="Q153" s="1">
        <v>100</v>
      </c>
      <c r="R153" s="1">
        <v>80</v>
      </c>
      <c r="S153" s="3">
        <v>123</v>
      </c>
      <c r="T153" s="3">
        <v>100</v>
      </c>
      <c r="U153" s="13">
        <v>80</v>
      </c>
      <c r="V153" s="22">
        <f t="shared" si="6"/>
        <v>1209</v>
      </c>
      <c r="W153" s="19">
        <f t="shared" si="7"/>
        <v>885</v>
      </c>
      <c r="X153" s="19">
        <f t="shared" si="8"/>
        <v>660</v>
      </c>
    </row>
    <row r="154" spans="1:24" x14ac:dyDescent="0.25">
      <c r="A154" s="2" t="s">
        <v>244</v>
      </c>
      <c r="B154" s="1" t="s">
        <v>176</v>
      </c>
      <c r="C154" s="1" t="s">
        <v>245</v>
      </c>
      <c r="D154" s="1">
        <v>1431</v>
      </c>
      <c r="E154" s="1">
        <v>1040</v>
      </c>
      <c r="F154" s="1">
        <v>675</v>
      </c>
      <c r="G154" s="3">
        <v>1367</v>
      </c>
      <c r="H154" s="3">
        <v>866</v>
      </c>
      <c r="I154" s="3">
        <v>442</v>
      </c>
      <c r="J154" s="1">
        <v>974</v>
      </c>
      <c r="K154" s="1">
        <v>716</v>
      </c>
      <c r="L154" s="1">
        <v>613</v>
      </c>
      <c r="M154" s="3">
        <v>1093</v>
      </c>
      <c r="N154" s="3">
        <v>708</v>
      </c>
      <c r="O154" s="3">
        <v>562</v>
      </c>
      <c r="P154" s="1">
        <v>1364</v>
      </c>
      <c r="Q154" s="1">
        <v>945</v>
      </c>
      <c r="R154" s="1">
        <v>762</v>
      </c>
      <c r="S154" s="3">
        <v>1364</v>
      </c>
      <c r="T154" s="3">
        <v>945</v>
      </c>
      <c r="U154" s="13">
        <v>762</v>
      </c>
      <c r="V154" s="22">
        <f t="shared" si="6"/>
        <v>7593</v>
      </c>
      <c r="W154" s="19">
        <f t="shared" si="7"/>
        <v>5220</v>
      </c>
      <c r="X154" s="19">
        <f t="shared" si="8"/>
        <v>3054</v>
      </c>
    </row>
    <row r="155" spans="1:24" x14ac:dyDescent="0.25">
      <c r="A155" s="2" t="s">
        <v>246</v>
      </c>
      <c r="B155" s="1" t="s">
        <v>176</v>
      </c>
      <c r="C155" s="1" t="s">
        <v>247</v>
      </c>
      <c r="D155" s="1">
        <v>0</v>
      </c>
      <c r="E155" s="1">
        <v>0</v>
      </c>
      <c r="F155" s="1">
        <v>0</v>
      </c>
      <c r="G155" s="3">
        <v>0</v>
      </c>
      <c r="H155" s="3">
        <v>0</v>
      </c>
      <c r="I155" s="3">
        <v>0</v>
      </c>
      <c r="J155" s="1">
        <v>0</v>
      </c>
      <c r="K155" s="1">
        <v>0</v>
      </c>
      <c r="L155" s="1">
        <v>0</v>
      </c>
      <c r="M155" s="3">
        <v>0</v>
      </c>
      <c r="N155" s="3">
        <v>0</v>
      </c>
      <c r="O155" s="3">
        <v>0</v>
      </c>
      <c r="P155" s="1">
        <v>0</v>
      </c>
      <c r="Q155" s="1">
        <v>0</v>
      </c>
      <c r="R155" s="1">
        <v>0</v>
      </c>
      <c r="S155" s="3">
        <v>0</v>
      </c>
      <c r="T155" s="3">
        <v>0</v>
      </c>
      <c r="U155" s="13">
        <v>0</v>
      </c>
      <c r="V155" s="22">
        <f t="shared" si="6"/>
        <v>0</v>
      </c>
      <c r="W155" s="19">
        <f t="shared" si="7"/>
        <v>0</v>
      </c>
      <c r="X155" s="19">
        <f t="shared" si="8"/>
        <v>0</v>
      </c>
    </row>
    <row r="156" spans="1:24" x14ac:dyDescent="0.25">
      <c r="A156" s="2" t="s">
        <v>248</v>
      </c>
      <c r="B156" s="1" t="s">
        <v>176</v>
      </c>
      <c r="C156" s="1" t="s">
        <v>249</v>
      </c>
      <c r="D156" s="1">
        <v>0</v>
      </c>
      <c r="E156" s="1">
        <v>0</v>
      </c>
      <c r="F156" s="1">
        <v>0</v>
      </c>
      <c r="G156" s="3">
        <v>0</v>
      </c>
      <c r="H156" s="3">
        <v>0</v>
      </c>
      <c r="I156" s="3">
        <v>0</v>
      </c>
      <c r="J156" s="1">
        <v>0</v>
      </c>
      <c r="K156" s="1">
        <v>0</v>
      </c>
      <c r="L156" s="1">
        <v>0</v>
      </c>
      <c r="M156" s="3">
        <v>0</v>
      </c>
      <c r="N156" s="3">
        <v>0</v>
      </c>
      <c r="O156" s="3">
        <v>0</v>
      </c>
      <c r="P156" s="1">
        <v>0</v>
      </c>
      <c r="Q156" s="1">
        <v>0</v>
      </c>
      <c r="R156" s="1">
        <v>0</v>
      </c>
      <c r="S156" s="3">
        <v>0</v>
      </c>
      <c r="T156" s="3">
        <v>0</v>
      </c>
      <c r="U156" s="13">
        <v>0</v>
      </c>
      <c r="V156" s="22">
        <f t="shared" si="6"/>
        <v>0</v>
      </c>
      <c r="W156" s="19">
        <f t="shared" si="7"/>
        <v>0</v>
      </c>
      <c r="X156" s="19">
        <f t="shared" si="8"/>
        <v>0</v>
      </c>
    </row>
    <row r="157" spans="1:24" x14ac:dyDescent="0.25">
      <c r="A157" s="2" t="s">
        <v>250</v>
      </c>
      <c r="B157" s="1" t="s">
        <v>176</v>
      </c>
      <c r="C157" s="1" t="s">
        <v>251</v>
      </c>
      <c r="D157" s="1">
        <v>125</v>
      </c>
      <c r="E157" s="1">
        <v>37</v>
      </c>
      <c r="F157" s="1">
        <v>14</v>
      </c>
      <c r="G157" s="3">
        <v>4</v>
      </c>
      <c r="H157" s="3">
        <v>4</v>
      </c>
      <c r="I157" s="3">
        <v>3</v>
      </c>
      <c r="J157" s="1">
        <v>5</v>
      </c>
      <c r="K157" s="1">
        <v>3</v>
      </c>
      <c r="L157" s="1">
        <v>3</v>
      </c>
      <c r="M157" s="3">
        <v>5</v>
      </c>
      <c r="N157" s="3">
        <v>4</v>
      </c>
      <c r="O157" s="3">
        <v>3</v>
      </c>
      <c r="P157" s="1">
        <v>39</v>
      </c>
      <c r="Q157" s="1">
        <v>4</v>
      </c>
      <c r="R157" s="1">
        <v>17</v>
      </c>
      <c r="S157" s="3">
        <v>39</v>
      </c>
      <c r="T157" s="3">
        <v>4</v>
      </c>
      <c r="U157" s="13">
        <v>17</v>
      </c>
      <c r="V157" s="22">
        <f t="shared" si="6"/>
        <v>217</v>
      </c>
      <c r="W157" s="19">
        <f t="shared" si="7"/>
        <v>56</v>
      </c>
      <c r="X157" s="19">
        <f t="shared" si="8"/>
        <v>40</v>
      </c>
    </row>
    <row r="158" spans="1:24" x14ac:dyDescent="0.25">
      <c r="A158" s="2" t="s">
        <v>252</v>
      </c>
      <c r="B158" s="1" t="s">
        <v>176</v>
      </c>
      <c r="C158" s="1" t="s">
        <v>253</v>
      </c>
      <c r="D158" s="1">
        <v>2</v>
      </c>
      <c r="E158" s="1">
        <v>2</v>
      </c>
      <c r="F158" s="1">
        <v>1</v>
      </c>
      <c r="G158" s="3">
        <v>2</v>
      </c>
      <c r="H158" s="3">
        <v>1</v>
      </c>
      <c r="I158" s="3">
        <v>1</v>
      </c>
      <c r="J158" s="1">
        <v>2</v>
      </c>
      <c r="K158" s="1">
        <v>2</v>
      </c>
      <c r="L158" s="1">
        <v>1</v>
      </c>
      <c r="M158" s="3">
        <v>2</v>
      </c>
      <c r="N158" s="3">
        <v>1</v>
      </c>
      <c r="O158" s="3">
        <v>1</v>
      </c>
      <c r="P158" s="1">
        <v>2</v>
      </c>
      <c r="Q158" s="1">
        <v>2</v>
      </c>
      <c r="R158" s="1">
        <v>1</v>
      </c>
      <c r="S158" s="3">
        <v>2</v>
      </c>
      <c r="T158" s="3">
        <v>2</v>
      </c>
      <c r="U158" s="13">
        <v>1</v>
      </c>
      <c r="V158" s="22">
        <f t="shared" si="6"/>
        <v>12</v>
      </c>
      <c r="W158" s="19">
        <f t="shared" si="7"/>
        <v>10</v>
      </c>
      <c r="X158" s="19">
        <f t="shared" si="8"/>
        <v>5</v>
      </c>
    </row>
    <row r="159" spans="1:24" x14ac:dyDescent="0.25">
      <c r="A159" s="2" t="s">
        <v>254</v>
      </c>
      <c r="B159" s="1" t="s">
        <v>176</v>
      </c>
      <c r="C159" s="1" t="s">
        <v>255</v>
      </c>
      <c r="D159" s="1">
        <v>1134</v>
      </c>
      <c r="E159" s="1">
        <v>816</v>
      </c>
      <c r="F159" s="1">
        <v>684</v>
      </c>
      <c r="G159" s="3">
        <v>1127</v>
      </c>
      <c r="H159" s="3">
        <v>550</v>
      </c>
      <c r="I159" s="3">
        <v>922</v>
      </c>
      <c r="J159" s="1">
        <v>1010</v>
      </c>
      <c r="K159" s="1">
        <v>320</v>
      </c>
      <c r="L159" s="1">
        <v>496</v>
      </c>
      <c r="M159" s="3">
        <v>1286</v>
      </c>
      <c r="N159" s="3">
        <v>0</v>
      </c>
      <c r="O159" s="3">
        <v>0</v>
      </c>
      <c r="P159" s="1">
        <v>566</v>
      </c>
      <c r="Q159" s="1">
        <v>478</v>
      </c>
      <c r="R159" s="1">
        <v>502</v>
      </c>
      <c r="S159" s="3">
        <v>566</v>
      </c>
      <c r="T159" s="3">
        <v>478</v>
      </c>
      <c r="U159" s="13">
        <v>502</v>
      </c>
      <c r="V159" s="22">
        <f t="shared" si="6"/>
        <v>5689</v>
      </c>
      <c r="W159" s="19">
        <f t="shared" si="7"/>
        <v>2642</v>
      </c>
      <c r="X159" s="19">
        <f t="shared" si="8"/>
        <v>2604</v>
      </c>
    </row>
    <row r="160" spans="1:24" x14ac:dyDescent="0.25">
      <c r="A160" s="2" t="s">
        <v>256</v>
      </c>
      <c r="B160" s="1" t="s">
        <v>176</v>
      </c>
      <c r="C160" s="1" t="s">
        <v>257</v>
      </c>
      <c r="D160" s="1">
        <v>277</v>
      </c>
      <c r="E160" s="1">
        <v>237</v>
      </c>
      <c r="F160" s="1">
        <v>135</v>
      </c>
      <c r="G160" s="3">
        <v>301</v>
      </c>
      <c r="H160" s="3">
        <v>213</v>
      </c>
      <c r="I160" s="3">
        <v>153</v>
      </c>
      <c r="J160" s="1">
        <v>78</v>
      </c>
      <c r="K160" s="1">
        <v>61</v>
      </c>
      <c r="L160" s="1">
        <v>51</v>
      </c>
      <c r="M160" s="3">
        <v>48</v>
      </c>
      <c r="N160" s="3">
        <v>39</v>
      </c>
      <c r="O160" s="3">
        <v>13</v>
      </c>
      <c r="P160" s="1">
        <v>47</v>
      </c>
      <c r="Q160" s="1">
        <v>43</v>
      </c>
      <c r="R160" s="1">
        <v>14</v>
      </c>
      <c r="S160" s="3">
        <v>47</v>
      </c>
      <c r="T160" s="3">
        <v>43</v>
      </c>
      <c r="U160" s="13">
        <v>14</v>
      </c>
      <c r="V160" s="22">
        <f t="shared" si="6"/>
        <v>798</v>
      </c>
      <c r="W160" s="19">
        <f t="shared" si="7"/>
        <v>636</v>
      </c>
      <c r="X160" s="19">
        <f t="shared" si="8"/>
        <v>366</v>
      </c>
    </row>
    <row r="161" spans="1:24" x14ac:dyDescent="0.25">
      <c r="A161" s="2" t="s">
        <v>258</v>
      </c>
      <c r="B161" s="1" t="s">
        <v>176</v>
      </c>
      <c r="C161" s="1" t="s">
        <v>259</v>
      </c>
      <c r="D161" s="1">
        <v>395</v>
      </c>
      <c r="E161" s="1">
        <v>291</v>
      </c>
      <c r="F161" s="1">
        <v>220</v>
      </c>
      <c r="G161" s="3">
        <v>434</v>
      </c>
      <c r="H161" s="3">
        <v>311</v>
      </c>
      <c r="I161" s="3">
        <v>214</v>
      </c>
      <c r="J161" s="1">
        <v>350</v>
      </c>
      <c r="K161" s="1">
        <v>373</v>
      </c>
      <c r="L161" s="1">
        <v>219</v>
      </c>
      <c r="M161" s="3">
        <v>320</v>
      </c>
      <c r="N161" s="3">
        <v>0</v>
      </c>
      <c r="O161" s="3">
        <v>0</v>
      </c>
      <c r="P161" s="1">
        <v>157</v>
      </c>
      <c r="Q161" s="1">
        <v>90</v>
      </c>
      <c r="R161" s="1">
        <v>87</v>
      </c>
      <c r="S161" s="3">
        <v>157</v>
      </c>
      <c r="T161" s="3">
        <v>90</v>
      </c>
      <c r="U161" s="13">
        <v>87</v>
      </c>
      <c r="V161" s="22">
        <f t="shared" si="6"/>
        <v>1813</v>
      </c>
      <c r="W161" s="19">
        <f t="shared" si="7"/>
        <v>1155</v>
      </c>
      <c r="X161" s="19">
        <f t="shared" si="8"/>
        <v>740</v>
      </c>
    </row>
    <row r="162" spans="1:24" x14ac:dyDescent="0.25">
      <c r="A162" s="2" t="s">
        <v>260</v>
      </c>
      <c r="B162" s="1" t="s">
        <v>176</v>
      </c>
      <c r="C162" s="1" t="s">
        <v>261</v>
      </c>
      <c r="D162" s="1">
        <v>323</v>
      </c>
      <c r="E162" s="1">
        <v>245</v>
      </c>
      <c r="F162" s="1">
        <v>196</v>
      </c>
      <c r="G162" s="3">
        <v>382</v>
      </c>
      <c r="H162" s="3">
        <v>296</v>
      </c>
      <c r="I162" s="3">
        <v>202</v>
      </c>
      <c r="J162" s="1">
        <v>353</v>
      </c>
      <c r="K162" s="1">
        <v>281</v>
      </c>
      <c r="L162" s="1">
        <v>206</v>
      </c>
      <c r="M162" s="3">
        <v>92</v>
      </c>
      <c r="N162" s="3">
        <v>60</v>
      </c>
      <c r="O162" s="3">
        <v>47</v>
      </c>
      <c r="P162" s="1">
        <v>115</v>
      </c>
      <c r="Q162" s="1">
        <v>33</v>
      </c>
      <c r="R162" s="1">
        <v>82</v>
      </c>
      <c r="S162" s="3">
        <v>115</v>
      </c>
      <c r="T162" s="3">
        <v>33</v>
      </c>
      <c r="U162" s="13">
        <v>82</v>
      </c>
      <c r="V162" s="22">
        <f t="shared" si="6"/>
        <v>1380</v>
      </c>
      <c r="W162" s="19">
        <f t="shared" si="7"/>
        <v>948</v>
      </c>
      <c r="X162" s="19">
        <f t="shared" si="8"/>
        <v>733</v>
      </c>
    </row>
    <row r="163" spans="1:24" x14ac:dyDescent="0.25">
      <c r="A163" s="2" t="s">
        <v>262</v>
      </c>
      <c r="B163" s="1" t="s">
        <v>176</v>
      </c>
      <c r="C163" s="1" t="s">
        <v>263</v>
      </c>
      <c r="D163" s="1">
        <v>329</v>
      </c>
      <c r="E163" s="1">
        <v>245</v>
      </c>
      <c r="F163" s="1">
        <v>192</v>
      </c>
      <c r="G163" s="3">
        <v>355</v>
      </c>
      <c r="H163" s="3">
        <v>270</v>
      </c>
      <c r="I163" s="3">
        <v>210</v>
      </c>
      <c r="J163" s="1">
        <v>370</v>
      </c>
      <c r="K163" s="1">
        <v>283</v>
      </c>
      <c r="L163" s="1">
        <v>220</v>
      </c>
      <c r="M163" s="3">
        <v>136</v>
      </c>
      <c r="N163" s="3">
        <v>85</v>
      </c>
      <c r="O163" s="3">
        <v>85</v>
      </c>
      <c r="P163" s="1">
        <v>144</v>
      </c>
      <c r="Q163" s="1">
        <v>102</v>
      </c>
      <c r="R163" s="1">
        <v>90</v>
      </c>
      <c r="S163" s="3">
        <v>144</v>
      </c>
      <c r="T163" s="3">
        <v>102</v>
      </c>
      <c r="U163" s="13">
        <v>90</v>
      </c>
      <c r="V163" s="22">
        <f t="shared" si="6"/>
        <v>1478</v>
      </c>
      <c r="W163" s="19">
        <f t="shared" si="7"/>
        <v>1087</v>
      </c>
      <c r="X163" s="19">
        <f t="shared" si="8"/>
        <v>797</v>
      </c>
    </row>
    <row r="164" spans="1:24" x14ac:dyDescent="0.25">
      <c r="A164" s="2" t="s">
        <v>304</v>
      </c>
      <c r="B164" s="1" t="s">
        <v>176</v>
      </c>
      <c r="C164" s="1" t="s">
        <v>264</v>
      </c>
      <c r="D164" s="1">
        <v>2100</v>
      </c>
      <c r="E164" s="1">
        <v>1960</v>
      </c>
      <c r="F164" s="1">
        <v>980</v>
      </c>
      <c r="G164" s="3">
        <v>1840</v>
      </c>
      <c r="H164" s="3">
        <v>1920</v>
      </c>
      <c r="I164" s="3">
        <v>720</v>
      </c>
      <c r="J164" s="1">
        <v>1440</v>
      </c>
      <c r="K164" s="1">
        <v>640</v>
      </c>
      <c r="L164" s="1">
        <v>880</v>
      </c>
      <c r="M164" s="3">
        <v>480</v>
      </c>
      <c r="N164" s="3">
        <v>240</v>
      </c>
      <c r="O164" s="3">
        <v>240</v>
      </c>
      <c r="P164" s="1">
        <v>510</v>
      </c>
      <c r="Q164" s="1">
        <v>240</v>
      </c>
      <c r="R164" s="1">
        <v>330</v>
      </c>
      <c r="S164" s="3">
        <v>510</v>
      </c>
      <c r="T164" s="3">
        <v>240</v>
      </c>
      <c r="U164" s="13">
        <v>330</v>
      </c>
      <c r="V164" s="22">
        <f t="shared" si="6"/>
        <v>6880</v>
      </c>
      <c r="W164" s="19">
        <f t="shared" si="7"/>
        <v>5240</v>
      </c>
      <c r="X164" s="19">
        <f t="shared" si="8"/>
        <v>3150</v>
      </c>
    </row>
    <row r="165" spans="1:24" x14ac:dyDescent="0.25">
      <c r="A165" s="2" t="s">
        <v>265</v>
      </c>
      <c r="B165" s="1" t="s">
        <v>176</v>
      </c>
      <c r="C165" s="1" t="s">
        <v>266</v>
      </c>
      <c r="D165" s="1">
        <v>1380</v>
      </c>
      <c r="E165" s="1">
        <v>1120</v>
      </c>
      <c r="F165" s="1">
        <v>980</v>
      </c>
      <c r="G165" s="3">
        <v>1260</v>
      </c>
      <c r="H165" s="3">
        <v>870</v>
      </c>
      <c r="I165" s="3">
        <v>690</v>
      </c>
      <c r="J165" s="1">
        <v>1530</v>
      </c>
      <c r="K165" s="1">
        <v>930</v>
      </c>
      <c r="L165" s="1">
        <v>810</v>
      </c>
      <c r="M165" s="3">
        <v>3627.6</v>
      </c>
      <c r="N165" s="3">
        <v>0</v>
      </c>
      <c r="O165" s="3">
        <v>0</v>
      </c>
      <c r="P165" s="1">
        <v>3629.5</v>
      </c>
      <c r="Q165" s="1">
        <v>0</v>
      </c>
      <c r="R165" s="1">
        <v>0</v>
      </c>
      <c r="S165" s="3">
        <v>3629.5</v>
      </c>
      <c r="T165" s="3">
        <v>0</v>
      </c>
      <c r="U165" s="13">
        <v>0</v>
      </c>
      <c r="V165" s="22">
        <f t="shared" si="6"/>
        <v>15056.6</v>
      </c>
      <c r="W165" s="19">
        <f t="shared" si="7"/>
        <v>2920</v>
      </c>
      <c r="X165" s="19">
        <f t="shared" si="8"/>
        <v>2480</v>
      </c>
    </row>
    <row r="166" spans="1:24" x14ac:dyDescent="0.25">
      <c r="A166" s="2" t="s">
        <v>267</v>
      </c>
      <c r="B166" s="1" t="s">
        <v>176</v>
      </c>
      <c r="C166" s="1" t="s">
        <v>268</v>
      </c>
      <c r="D166" s="1">
        <v>712</v>
      </c>
      <c r="E166" s="1">
        <v>503</v>
      </c>
      <c r="F166" s="1">
        <v>396</v>
      </c>
      <c r="G166" s="3">
        <v>529</v>
      </c>
      <c r="H166" s="3">
        <v>456</v>
      </c>
      <c r="I166" s="3">
        <v>383</v>
      </c>
      <c r="J166" s="1">
        <v>606</v>
      </c>
      <c r="K166" s="1">
        <v>393</v>
      </c>
      <c r="L166" s="1">
        <v>356</v>
      </c>
      <c r="M166" s="3">
        <v>944</v>
      </c>
      <c r="N166" s="3">
        <v>0</v>
      </c>
      <c r="O166" s="3">
        <v>0</v>
      </c>
      <c r="P166" s="1">
        <v>265</v>
      </c>
      <c r="Q166" s="1">
        <v>164</v>
      </c>
      <c r="R166" s="1">
        <v>144</v>
      </c>
      <c r="S166" s="3">
        <v>265</v>
      </c>
      <c r="T166" s="3">
        <v>164</v>
      </c>
      <c r="U166" s="13">
        <v>144</v>
      </c>
      <c r="V166" s="22">
        <f t="shared" si="6"/>
        <v>3321</v>
      </c>
      <c r="W166" s="19">
        <f t="shared" si="7"/>
        <v>1680</v>
      </c>
      <c r="X166" s="19">
        <f t="shared" si="8"/>
        <v>1279</v>
      </c>
    </row>
    <row r="167" spans="1:24" x14ac:dyDescent="0.25">
      <c r="A167" s="2" t="s">
        <v>269</v>
      </c>
      <c r="B167" s="1" t="s">
        <v>176</v>
      </c>
      <c r="C167" s="1" t="s">
        <v>270</v>
      </c>
      <c r="D167" s="1">
        <v>5</v>
      </c>
      <c r="E167" s="1">
        <v>3</v>
      </c>
      <c r="F167" s="1">
        <v>0</v>
      </c>
      <c r="G167" s="3">
        <v>5</v>
      </c>
      <c r="H167" s="3">
        <v>2</v>
      </c>
      <c r="I167" s="3">
        <v>0</v>
      </c>
      <c r="J167" s="1">
        <v>4</v>
      </c>
      <c r="K167" s="1">
        <v>2</v>
      </c>
      <c r="L167" s="1">
        <v>0</v>
      </c>
      <c r="M167" s="3">
        <v>5</v>
      </c>
      <c r="N167" s="3">
        <v>3</v>
      </c>
      <c r="O167" s="3">
        <v>0</v>
      </c>
      <c r="P167" s="1">
        <v>5</v>
      </c>
      <c r="Q167" s="1">
        <v>2</v>
      </c>
      <c r="R167" s="1">
        <v>0</v>
      </c>
      <c r="S167" s="3">
        <v>5</v>
      </c>
      <c r="T167" s="3">
        <v>2</v>
      </c>
      <c r="U167" s="13">
        <v>0</v>
      </c>
      <c r="V167" s="22">
        <f t="shared" si="6"/>
        <v>29</v>
      </c>
      <c r="W167" s="19">
        <f t="shared" si="7"/>
        <v>14</v>
      </c>
      <c r="X167" s="19">
        <f t="shared" si="8"/>
        <v>0</v>
      </c>
    </row>
    <row r="168" spans="1:24" x14ac:dyDescent="0.25">
      <c r="A168" s="2" t="s">
        <v>271</v>
      </c>
      <c r="B168" s="1" t="s">
        <v>176</v>
      </c>
      <c r="C168" s="1" t="s">
        <v>272</v>
      </c>
      <c r="D168" s="1">
        <v>342</v>
      </c>
      <c r="E168" s="1">
        <v>234</v>
      </c>
      <c r="F168" s="1">
        <v>306</v>
      </c>
      <c r="G168" s="3">
        <v>273</v>
      </c>
      <c r="H168" s="3">
        <v>288</v>
      </c>
      <c r="I168" s="3">
        <v>147</v>
      </c>
      <c r="J168" s="1">
        <v>359</v>
      </c>
      <c r="K168" s="1">
        <v>203</v>
      </c>
      <c r="L168" s="1">
        <v>264</v>
      </c>
      <c r="M168" s="3">
        <v>683</v>
      </c>
      <c r="N168" s="3">
        <v>358</v>
      </c>
      <c r="O168" s="3">
        <v>214</v>
      </c>
      <c r="P168" s="1">
        <v>235</v>
      </c>
      <c r="Q168" s="1">
        <v>287</v>
      </c>
      <c r="R168" s="1">
        <v>140</v>
      </c>
      <c r="S168" s="3">
        <v>235</v>
      </c>
      <c r="T168" s="3">
        <v>287</v>
      </c>
      <c r="U168" s="13">
        <v>140</v>
      </c>
      <c r="V168" s="22">
        <f t="shared" si="6"/>
        <v>2127</v>
      </c>
      <c r="W168" s="19">
        <f t="shared" si="7"/>
        <v>1657</v>
      </c>
      <c r="X168" s="19">
        <f t="shared" si="8"/>
        <v>1071</v>
      </c>
    </row>
    <row r="169" spans="1:24" x14ac:dyDescent="0.25">
      <c r="A169" s="2" t="s">
        <v>305</v>
      </c>
      <c r="B169" s="1" t="s">
        <v>176</v>
      </c>
      <c r="C169" s="1" t="s">
        <v>273</v>
      </c>
      <c r="D169" s="1">
        <v>215</v>
      </c>
      <c r="E169" s="1">
        <v>0</v>
      </c>
      <c r="F169" s="1">
        <v>0</v>
      </c>
      <c r="G169" s="3">
        <v>286</v>
      </c>
      <c r="H169" s="3">
        <v>0</v>
      </c>
      <c r="I169" s="3">
        <v>0</v>
      </c>
      <c r="J169" s="1">
        <v>1800</v>
      </c>
      <c r="K169" s="1">
        <v>1200</v>
      </c>
      <c r="L169" s="1">
        <v>1080</v>
      </c>
      <c r="M169" s="3">
        <f>115*120</f>
        <v>13800</v>
      </c>
      <c r="N169" s="3">
        <f>93*120</f>
        <v>11160</v>
      </c>
      <c r="O169" s="3">
        <f>65*120</f>
        <v>7800</v>
      </c>
      <c r="P169" s="1">
        <f>142*120</f>
        <v>17040</v>
      </c>
      <c r="Q169" s="1">
        <f>119*120</f>
        <v>14280</v>
      </c>
      <c r="R169" s="1">
        <f>89*120</f>
        <v>10680</v>
      </c>
      <c r="S169" s="3">
        <f>142*120</f>
        <v>17040</v>
      </c>
      <c r="T169" s="3">
        <f>119*120</f>
        <v>14280</v>
      </c>
      <c r="U169" s="13">
        <f>89*120</f>
        <v>10680</v>
      </c>
      <c r="V169" s="22">
        <f t="shared" si="6"/>
        <v>50181</v>
      </c>
      <c r="W169" s="19">
        <f t="shared" si="7"/>
        <v>40920</v>
      </c>
      <c r="X169" s="19">
        <f t="shared" si="8"/>
        <v>19560</v>
      </c>
    </row>
    <row r="170" spans="1:24" x14ac:dyDescent="0.25">
      <c r="A170" s="2" t="s">
        <v>274</v>
      </c>
      <c r="B170" s="1" t="s">
        <v>176</v>
      </c>
      <c r="C170" s="1" t="s">
        <v>275</v>
      </c>
      <c r="D170" s="1">
        <v>2</v>
      </c>
      <c r="E170" s="1">
        <v>2</v>
      </c>
      <c r="F170" s="1">
        <v>2</v>
      </c>
      <c r="G170" s="3">
        <v>4</v>
      </c>
      <c r="H170" s="3">
        <v>3</v>
      </c>
      <c r="I170" s="3">
        <v>2</v>
      </c>
      <c r="J170" s="1">
        <v>3</v>
      </c>
      <c r="K170" s="1">
        <v>2</v>
      </c>
      <c r="L170" s="1">
        <v>2</v>
      </c>
      <c r="M170" s="3">
        <v>3</v>
      </c>
      <c r="N170" s="3">
        <v>3</v>
      </c>
      <c r="O170" s="3">
        <v>2</v>
      </c>
      <c r="P170" s="1">
        <v>4</v>
      </c>
      <c r="Q170" s="1">
        <v>3</v>
      </c>
      <c r="R170" s="1">
        <v>2</v>
      </c>
      <c r="S170" s="3">
        <v>4</v>
      </c>
      <c r="T170" s="3">
        <v>3</v>
      </c>
      <c r="U170" s="13">
        <v>2</v>
      </c>
      <c r="V170" s="22">
        <f t="shared" si="6"/>
        <v>20</v>
      </c>
      <c r="W170" s="19">
        <f t="shared" si="7"/>
        <v>16</v>
      </c>
      <c r="X170" s="19">
        <f t="shared" si="8"/>
        <v>10</v>
      </c>
    </row>
    <row r="171" spans="1:24" x14ac:dyDescent="0.25">
      <c r="A171" s="2" t="s">
        <v>276</v>
      </c>
      <c r="B171" s="1" t="s">
        <v>176</v>
      </c>
      <c r="C171" s="1" t="s">
        <v>277</v>
      </c>
      <c r="D171" s="1">
        <v>5</v>
      </c>
      <c r="E171" s="1">
        <v>4</v>
      </c>
      <c r="F171" s="1">
        <v>3</v>
      </c>
      <c r="G171" s="3">
        <v>5</v>
      </c>
      <c r="H171" s="3">
        <v>4</v>
      </c>
      <c r="I171" s="3">
        <v>3</v>
      </c>
      <c r="J171" s="1">
        <v>4</v>
      </c>
      <c r="K171" s="1">
        <v>4</v>
      </c>
      <c r="L171" s="1">
        <v>3</v>
      </c>
      <c r="M171" s="3">
        <v>6</v>
      </c>
      <c r="N171" s="3">
        <v>5</v>
      </c>
      <c r="O171" s="3">
        <v>3</v>
      </c>
      <c r="P171" s="1">
        <v>5</v>
      </c>
      <c r="Q171" s="1">
        <v>4</v>
      </c>
      <c r="R171" s="1">
        <v>3</v>
      </c>
      <c r="S171" s="3">
        <v>5</v>
      </c>
      <c r="T171" s="3">
        <v>4</v>
      </c>
      <c r="U171" s="13">
        <v>3</v>
      </c>
      <c r="V171" s="22">
        <f t="shared" si="6"/>
        <v>30</v>
      </c>
      <c r="W171" s="19">
        <f t="shared" si="7"/>
        <v>25</v>
      </c>
      <c r="X171" s="19">
        <f t="shared" si="8"/>
        <v>15</v>
      </c>
    </row>
    <row r="172" spans="1:24" x14ac:dyDescent="0.25">
      <c r="A172" s="2" t="s">
        <v>278</v>
      </c>
      <c r="B172" s="1" t="s">
        <v>176</v>
      </c>
      <c r="C172" s="1" t="s">
        <v>279</v>
      </c>
      <c r="D172" s="1">
        <v>806</v>
      </c>
      <c r="E172" s="1">
        <v>431</v>
      </c>
      <c r="F172" s="1">
        <v>0</v>
      </c>
      <c r="G172" s="3">
        <v>989</v>
      </c>
      <c r="H172" s="3">
        <v>383</v>
      </c>
      <c r="I172" s="3">
        <v>0</v>
      </c>
      <c r="J172" s="1">
        <v>577</v>
      </c>
      <c r="K172" s="1">
        <v>334</v>
      </c>
      <c r="L172" s="1">
        <v>0</v>
      </c>
      <c r="M172" s="3">
        <v>284</v>
      </c>
      <c r="N172" s="3">
        <v>211</v>
      </c>
      <c r="O172" s="3">
        <v>0</v>
      </c>
      <c r="P172" s="1">
        <v>192</v>
      </c>
      <c r="Q172" s="1">
        <v>138</v>
      </c>
      <c r="R172" s="1">
        <v>0</v>
      </c>
      <c r="S172" s="3">
        <v>192</v>
      </c>
      <c r="T172" s="3">
        <v>138</v>
      </c>
      <c r="U172" s="13">
        <v>0</v>
      </c>
      <c r="V172" s="22">
        <f t="shared" si="6"/>
        <v>3040</v>
      </c>
      <c r="W172" s="19">
        <f t="shared" si="7"/>
        <v>1635</v>
      </c>
      <c r="X172" s="19">
        <f t="shared" si="8"/>
        <v>0</v>
      </c>
    </row>
    <row r="173" spans="1:24" x14ac:dyDescent="0.25">
      <c r="A173" s="2" t="s">
        <v>280</v>
      </c>
      <c r="B173" s="1" t="s">
        <v>176</v>
      </c>
      <c r="C173" s="1" t="s">
        <v>281</v>
      </c>
      <c r="D173" s="1">
        <v>646</v>
      </c>
      <c r="E173" s="1">
        <v>269</v>
      </c>
      <c r="F173" s="1">
        <v>439</v>
      </c>
      <c r="G173" s="3">
        <v>486</v>
      </c>
      <c r="H173" s="3">
        <v>188</v>
      </c>
      <c r="I173" s="3">
        <v>292</v>
      </c>
      <c r="J173" s="1">
        <v>395</v>
      </c>
      <c r="K173" s="1">
        <v>180</v>
      </c>
      <c r="L173" s="1">
        <v>230</v>
      </c>
      <c r="M173" s="3">
        <v>815</v>
      </c>
      <c r="N173" s="3">
        <v>0</v>
      </c>
      <c r="O173" s="3">
        <v>0</v>
      </c>
      <c r="P173" s="1">
        <v>345</v>
      </c>
      <c r="Q173" s="1">
        <v>175</v>
      </c>
      <c r="R173" s="1">
        <v>203</v>
      </c>
      <c r="S173" s="3">
        <v>345</v>
      </c>
      <c r="T173" s="3">
        <v>175</v>
      </c>
      <c r="U173" s="13">
        <v>203</v>
      </c>
      <c r="V173" s="22">
        <f t="shared" si="6"/>
        <v>3032</v>
      </c>
      <c r="W173" s="19">
        <f t="shared" si="7"/>
        <v>987</v>
      </c>
      <c r="X173" s="19">
        <f t="shared" si="8"/>
        <v>1164</v>
      </c>
    </row>
    <row r="174" spans="1:24" x14ac:dyDescent="0.25">
      <c r="A174" s="2" t="s">
        <v>282</v>
      </c>
      <c r="B174" s="1" t="s">
        <v>176</v>
      </c>
      <c r="C174" s="1" t="s">
        <v>283</v>
      </c>
      <c r="D174" s="1">
        <v>1564</v>
      </c>
      <c r="E174" s="1">
        <v>462</v>
      </c>
      <c r="F174" s="1">
        <v>823</v>
      </c>
      <c r="G174" s="3">
        <v>1037</v>
      </c>
      <c r="H174" s="3">
        <v>371</v>
      </c>
      <c r="I174" s="3">
        <v>546</v>
      </c>
      <c r="J174" s="1">
        <v>875</v>
      </c>
      <c r="K174" s="1">
        <v>336</v>
      </c>
      <c r="L174" s="1">
        <v>459</v>
      </c>
      <c r="M174" s="3">
        <v>2104</v>
      </c>
      <c r="N174" s="3">
        <v>0</v>
      </c>
      <c r="O174" s="3">
        <v>0</v>
      </c>
      <c r="P174" s="1">
        <v>449</v>
      </c>
      <c r="Q174" s="1">
        <v>492</v>
      </c>
      <c r="R174" s="1">
        <v>481</v>
      </c>
      <c r="S174" s="3">
        <v>449</v>
      </c>
      <c r="T174" s="3">
        <v>492</v>
      </c>
      <c r="U174" s="13">
        <v>481</v>
      </c>
      <c r="V174" s="22">
        <f t="shared" si="6"/>
        <v>6478</v>
      </c>
      <c r="W174" s="19">
        <f t="shared" si="7"/>
        <v>2153</v>
      </c>
      <c r="X174" s="19">
        <f t="shared" si="8"/>
        <v>2309</v>
      </c>
    </row>
    <row r="175" spans="1:24" x14ac:dyDescent="0.25">
      <c r="A175" s="2" t="s">
        <v>284</v>
      </c>
      <c r="B175" s="1" t="s">
        <v>176</v>
      </c>
      <c r="C175" s="1" t="s">
        <v>285</v>
      </c>
      <c r="D175" s="1">
        <v>6</v>
      </c>
      <c r="E175" s="1">
        <v>5</v>
      </c>
      <c r="F175" s="1">
        <v>3</v>
      </c>
      <c r="G175" s="3">
        <v>6</v>
      </c>
      <c r="H175" s="3">
        <v>4</v>
      </c>
      <c r="I175" s="3">
        <v>4</v>
      </c>
      <c r="J175" s="1">
        <v>5</v>
      </c>
      <c r="K175" s="1">
        <v>5</v>
      </c>
      <c r="L175" s="1">
        <v>3</v>
      </c>
      <c r="M175" s="3">
        <v>7</v>
      </c>
      <c r="N175" s="3">
        <v>5</v>
      </c>
      <c r="O175" s="3">
        <v>4</v>
      </c>
      <c r="P175" s="1">
        <v>6</v>
      </c>
      <c r="Q175" s="1">
        <v>5</v>
      </c>
      <c r="R175" s="1">
        <v>3</v>
      </c>
      <c r="S175" s="3">
        <v>6</v>
      </c>
      <c r="T175" s="3">
        <v>5</v>
      </c>
      <c r="U175" s="13">
        <v>3</v>
      </c>
      <c r="V175" s="22">
        <f t="shared" si="6"/>
        <v>36</v>
      </c>
      <c r="W175" s="19">
        <f t="shared" si="7"/>
        <v>29</v>
      </c>
      <c r="X175" s="19">
        <f t="shared" si="8"/>
        <v>17</v>
      </c>
    </row>
    <row r="176" spans="1:24" x14ac:dyDescent="0.25">
      <c r="A176" s="2" t="s">
        <v>286</v>
      </c>
      <c r="B176" s="1" t="s">
        <v>176</v>
      </c>
      <c r="C176" s="1" t="s">
        <v>287</v>
      </c>
      <c r="D176" s="1">
        <v>5</v>
      </c>
      <c r="E176" s="1">
        <v>3</v>
      </c>
      <c r="F176" s="1">
        <v>2</v>
      </c>
      <c r="G176" s="3">
        <v>4</v>
      </c>
      <c r="H176" s="3">
        <v>3</v>
      </c>
      <c r="I176" s="3">
        <v>3</v>
      </c>
      <c r="J176" s="1">
        <v>3</v>
      </c>
      <c r="K176" s="1">
        <v>3</v>
      </c>
      <c r="L176" s="1">
        <v>1</v>
      </c>
      <c r="M176" s="3">
        <v>4</v>
      </c>
      <c r="N176" s="3">
        <v>3</v>
      </c>
      <c r="O176" s="3">
        <v>3</v>
      </c>
      <c r="P176" s="1">
        <v>4</v>
      </c>
      <c r="Q176" s="1">
        <v>4</v>
      </c>
      <c r="R176" s="1">
        <v>3</v>
      </c>
      <c r="S176" s="3">
        <v>4</v>
      </c>
      <c r="T176" s="3">
        <v>4</v>
      </c>
      <c r="U176" s="13">
        <v>3</v>
      </c>
      <c r="V176" s="22">
        <f t="shared" si="6"/>
        <v>24</v>
      </c>
      <c r="W176" s="19">
        <f t="shared" si="7"/>
        <v>20</v>
      </c>
      <c r="X176" s="19">
        <f t="shared" si="8"/>
        <v>12</v>
      </c>
    </row>
    <row r="177" spans="1:24" x14ac:dyDescent="0.25">
      <c r="A177" s="2" t="s">
        <v>288</v>
      </c>
      <c r="B177" s="1" t="s">
        <v>176</v>
      </c>
      <c r="C177" s="1" t="s">
        <v>289</v>
      </c>
      <c r="D177" s="1">
        <v>58</v>
      </c>
      <c r="E177" s="1">
        <v>59</v>
      </c>
      <c r="F177" s="1">
        <v>37</v>
      </c>
      <c r="G177" s="3">
        <v>54</v>
      </c>
      <c r="H177" s="3">
        <v>57</v>
      </c>
      <c r="I177" s="3">
        <v>36</v>
      </c>
      <c r="J177" s="1">
        <v>57</v>
      </c>
      <c r="K177" s="1">
        <v>58</v>
      </c>
      <c r="L177" s="1">
        <v>36</v>
      </c>
      <c r="M177" s="3">
        <v>56</v>
      </c>
      <c r="N177" s="3">
        <v>57</v>
      </c>
      <c r="O177" s="3">
        <v>36</v>
      </c>
      <c r="P177" s="1">
        <v>56</v>
      </c>
      <c r="Q177" s="1">
        <v>56</v>
      </c>
      <c r="R177" s="1">
        <v>34</v>
      </c>
      <c r="S177" s="3">
        <v>56</v>
      </c>
      <c r="T177" s="3">
        <v>56</v>
      </c>
      <c r="U177" s="13">
        <v>34</v>
      </c>
      <c r="V177" s="22">
        <f t="shared" si="6"/>
        <v>337</v>
      </c>
      <c r="W177" s="19">
        <f t="shared" si="7"/>
        <v>343</v>
      </c>
      <c r="X177" s="19">
        <f t="shared" si="8"/>
        <v>179</v>
      </c>
    </row>
    <row r="178" spans="1:24" x14ac:dyDescent="0.25">
      <c r="A178" s="2" t="s">
        <v>290</v>
      </c>
      <c r="B178" s="1" t="s">
        <v>176</v>
      </c>
      <c r="C178" s="1" t="s">
        <v>291</v>
      </c>
      <c r="D178" s="1">
        <v>8</v>
      </c>
      <c r="E178" s="1">
        <v>0</v>
      </c>
      <c r="F178" s="1">
        <v>0</v>
      </c>
      <c r="G178" s="3">
        <v>7</v>
      </c>
      <c r="H178" s="3">
        <v>0</v>
      </c>
      <c r="I178" s="3">
        <v>0</v>
      </c>
      <c r="J178" s="1">
        <v>8</v>
      </c>
      <c r="K178" s="1">
        <v>0</v>
      </c>
      <c r="L178" s="1">
        <v>0</v>
      </c>
      <c r="M178" s="3">
        <v>7.5</v>
      </c>
      <c r="N178" s="3">
        <v>0</v>
      </c>
      <c r="O178" s="3">
        <v>0</v>
      </c>
      <c r="P178" s="1">
        <v>8</v>
      </c>
      <c r="Q178" s="1">
        <v>0</v>
      </c>
      <c r="R178" s="1">
        <v>0</v>
      </c>
      <c r="S178" s="3">
        <v>8</v>
      </c>
      <c r="T178" s="3">
        <v>0</v>
      </c>
      <c r="U178" s="13">
        <v>0</v>
      </c>
      <c r="V178" s="22">
        <f t="shared" si="6"/>
        <v>46.5</v>
      </c>
      <c r="W178" s="19">
        <f t="shared" si="7"/>
        <v>0</v>
      </c>
      <c r="X178" s="19">
        <f t="shared" si="8"/>
        <v>0</v>
      </c>
    </row>
  </sheetData>
  <mergeCells count="7">
    <mergeCell ref="V1:X1"/>
    <mergeCell ref="D1:F1"/>
    <mergeCell ref="G1:I1"/>
    <mergeCell ref="J1:L1"/>
    <mergeCell ref="M1:O1"/>
    <mergeCell ref="P1:R1"/>
    <mergeCell ref="S1:U1"/>
  </mergeCell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8"/>
  <sheetViews>
    <sheetView topLeftCell="A119" zoomScale="80" zoomScaleNormal="80" workbookViewId="0">
      <selection activeCell="A120" sqref="A120:XFD120"/>
    </sheetView>
  </sheetViews>
  <sheetFormatPr defaultRowHeight="15" x14ac:dyDescent="0.25"/>
  <cols>
    <col min="1" max="1" width="27" customWidth="1"/>
    <col min="2" max="2" width="13.85546875" customWidth="1"/>
    <col min="3" max="3" width="18" customWidth="1"/>
    <col min="22" max="22" width="7.85546875" customWidth="1"/>
    <col min="23" max="23" width="8.42578125" customWidth="1"/>
    <col min="24" max="24" width="8.28515625" customWidth="1"/>
  </cols>
  <sheetData>
    <row r="1" spans="1:24" x14ac:dyDescent="0.25">
      <c r="A1" s="14"/>
      <c r="B1" s="14"/>
      <c r="C1" s="14"/>
      <c r="D1" s="32" t="s">
        <v>310</v>
      </c>
      <c r="E1" s="32"/>
      <c r="F1" s="32"/>
      <c r="G1" s="31" t="s">
        <v>311</v>
      </c>
      <c r="H1" s="31"/>
      <c r="I1" s="31"/>
      <c r="J1" s="32" t="s">
        <v>312</v>
      </c>
      <c r="K1" s="32"/>
      <c r="L1" s="32"/>
      <c r="M1" s="31" t="s">
        <v>313</v>
      </c>
      <c r="N1" s="31"/>
      <c r="O1" s="31"/>
      <c r="P1" s="32" t="s">
        <v>314</v>
      </c>
      <c r="Q1" s="32"/>
      <c r="R1" s="32"/>
      <c r="S1" s="31" t="s">
        <v>315</v>
      </c>
      <c r="T1" s="31"/>
      <c r="U1" s="34"/>
      <c r="V1" s="30" t="s">
        <v>322</v>
      </c>
      <c r="W1" s="31"/>
      <c r="X1" s="31"/>
    </row>
    <row r="2" spans="1:24" x14ac:dyDescent="0.25">
      <c r="A2" s="15" t="s">
        <v>0</v>
      </c>
      <c r="B2" s="15" t="s">
        <v>1</v>
      </c>
      <c r="C2" s="15" t="s">
        <v>2</v>
      </c>
      <c r="D2" s="17" t="s">
        <v>323</v>
      </c>
      <c r="E2" s="17" t="s">
        <v>324</v>
      </c>
      <c r="F2" s="17" t="s">
        <v>325</v>
      </c>
      <c r="G2" s="16" t="s">
        <v>323</v>
      </c>
      <c r="H2" s="16" t="s">
        <v>324</v>
      </c>
      <c r="I2" s="16" t="s">
        <v>325</v>
      </c>
      <c r="J2" s="17" t="s">
        <v>323</v>
      </c>
      <c r="K2" s="17" t="s">
        <v>324</v>
      </c>
      <c r="L2" s="17" t="s">
        <v>325</v>
      </c>
      <c r="M2" s="16" t="s">
        <v>323</v>
      </c>
      <c r="N2" s="16" t="s">
        <v>324</v>
      </c>
      <c r="O2" s="16" t="s">
        <v>325</v>
      </c>
      <c r="P2" s="17" t="s">
        <v>323</v>
      </c>
      <c r="Q2" s="17" t="s">
        <v>324</v>
      </c>
      <c r="R2" s="17" t="s">
        <v>325</v>
      </c>
      <c r="S2" s="16" t="s">
        <v>323</v>
      </c>
      <c r="T2" s="16" t="s">
        <v>324</v>
      </c>
      <c r="U2" s="24" t="s">
        <v>325</v>
      </c>
      <c r="V2" s="25" t="s">
        <v>307</v>
      </c>
      <c r="W2" s="26" t="s">
        <v>308</v>
      </c>
      <c r="X2" s="26" t="s">
        <v>309</v>
      </c>
    </row>
    <row r="3" spans="1:24" x14ac:dyDescent="0.25">
      <c r="A3" s="2" t="s">
        <v>3</v>
      </c>
      <c r="B3" s="1" t="s">
        <v>4</v>
      </c>
      <c r="C3" s="1">
        <v>21066015</v>
      </c>
      <c r="D3" s="3">
        <v>4500</v>
      </c>
      <c r="E3" s="3">
        <v>3120</v>
      </c>
      <c r="F3" s="3">
        <v>3000</v>
      </c>
      <c r="G3" s="1">
        <v>5100</v>
      </c>
      <c r="H3" s="1">
        <v>3510</v>
      </c>
      <c r="I3" s="1">
        <v>3540</v>
      </c>
      <c r="J3" s="3">
        <v>5100</v>
      </c>
      <c r="K3" s="3">
        <v>3510</v>
      </c>
      <c r="L3" s="3">
        <v>3540</v>
      </c>
      <c r="M3" s="1">
        <v>5100</v>
      </c>
      <c r="N3" s="1">
        <v>3510</v>
      </c>
      <c r="O3" s="1">
        <v>3540</v>
      </c>
      <c r="P3" s="3">
        <v>5040</v>
      </c>
      <c r="Q3" s="3">
        <v>3720</v>
      </c>
      <c r="R3" s="3">
        <v>3930</v>
      </c>
      <c r="S3" s="1">
        <v>5100</v>
      </c>
      <c r="T3" s="1">
        <v>3510</v>
      </c>
      <c r="U3" s="5">
        <v>3540</v>
      </c>
      <c r="V3" s="23">
        <f>SUM(D3,G3,J3,M3,P3,S3)</f>
        <v>29940</v>
      </c>
      <c r="W3" s="7">
        <f>SUM(E3,H3,K3,N3,Q3,T3)</f>
        <v>20880</v>
      </c>
      <c r="X3" s="7">
        <f>SUM(F3,I3,L3,O3,R3,U3)</f>
        <v>21090</v>
      </c>
    </row>
    <row r="4" spans="1:24" x14ac:dyDescent="0.25">
      <c r="A4" s="2" t="s">
        <v>5</v>
      </c>
      <c r="B4" s="1" t="s">
        <v>4</v>
      </c>
      <c r="C4" s="1">
        <v>21066045</v>
      </c>
      <c r="D4" s="3">
        <v>10</v>
      </c>
      <c r="E4" s="3">
        <v>12</v>
      </c>
      <c r="F4" s="3">
        <v>0</v>
      </c>
      <c r="G4" s="1">
        <v>9</v>
      </c>
      <c r="H4" s="1">
        <v>10</v>
      </c>
      <c r="I4" s="1">
        <v>0</v>
      </c>
      <c r="J4" s="3">
        <v>9</v>
      </c>
      <c r="K4" s="3">
        <v>10</v>
      </c>
      <c r="L4" s="3">
        <v>0</v>
      </c>
      <c r="M4" s="1">
        <v>9</v>
      </c>
      <c r="N4" s="1">
        <v>10</v>
      </c>
      <c r="O4" s="1">
        <v>0</v>
      </c>
      <c r="P4" s="3">
        <v>8</v>
      </c>
      <c r="Q4" s="3">
        <v>12</v>
      </c>
      <c r="R4" s="3">
        <v>0</v>
      </c>
      <c r="S4" s="1">
        <v>9</v>
      </c>
      <c r="T4" s="1">
        <v>10</v>
      </c>
      <c r="U4" s="5">
        <v>0</v>
      </c>
      <c r="V4" s="23">
        <f t="shared" ref="V4:V67" si="0">SUM(D4,G4,J4,M4,P4,S4)</f>
        <v>54</v>
      </c>
      <c r="W4" s="7">
        <f t="shared" ref="W4:W67" si="1">SUM(E4,H4,K4,N4,Q4,T4)</f>
        <v>64</v>
      </c>
      <c r="X4" s="7">
        <f t="shared" ref="X4:X67" si="2">SUM(F4,I4,L4,O4,R4,U4)</f>
        <v>0</v>
      </c>
    </row>
    <row r="5" spans="1:24" x14ac:dyDescent="0.25">
      <c r="A5" s="2" t="s">
        <v>6</v>
      </c>
      <c r="B5" s="1" t="s">
        <v>4</v>
      </c>
      <c r="C5" s="1">
        <v>21066044</v>
      </c>
      <c r="D5" s="3">
        <v>19</v>
      </c>
      <c r="E5" s="3">
        <v>2</v>
      </c>
      <c r="F5" s="3">
        <v>0</v>
      </c>
      <c r="G5" s="1">
        <v>17</v>
      </c>
      <c r="H5" s="1">
        <v>2</v>
      </c>
      <c r="I5" s="1">
        <v>0</v>
      </c>
      <c r="J5" s="3">
        <v>17</v>
      </c>
      <c r="K5" s="3">
        <v>2</v>
      </c>
      <c r="L5" s="3">
        <v>0</v>
      </c>
      <c r="M5" s="1">
        <v>17</v>
      </c>
      <c r="N5" s="1">
        <v>2</v>
      </c>
      <c r="O5" s="1">
        <v>0</v>
      </c>
      <c r="P5" s="3">
        <v>16</v>
      </c>
      <c r="Q5" s="3">
        <v>1</v>
      </c>
      <c r="R5" s="3">
        <v>0</v>
      </c>
      <c r="S5" s="1">
        <v>17</v>
      </c>
      <c r="T5" s="1">
        <v>2</v>
      </c>
      <c r="U5" s="5">
        <v>0</v>
      </c>
      <c r="V5" s="23">
        <f t="shared" si="0"/>
        <v>103</v>
      </c>
      <c r="W5" s="7">
        <f t="shared" si="1"/>
        <v>11</v>
      </c>
      <c r="X5" s="7">
        <f t="shared" si="2"/>
        <v>0</v>
      </c>
    </row>
    <row r="6" spans="1:24" x14ac:dyDescent="0.25">
      <c r="A6" s="2" t="s">
        <v>7</v>
      </c>
      <c r="B6" s="1" t="s">
        <v>4</v>
      </c>
      <c r="C6" s="1">
        <v>21028288</v>
      </c>
      <c r="D6" s="3">
        <v>163</v>
      </c>
      <c r="E6" s="3">
        <v>123</v>
      </c>
      <c r="F6" s="3">
        <v>0</v>
      </c>
      <c r="G6" s="1">
        <v>105</v>
      </c>
      <c r="H6" s="1">
        <v>62</v>
      </c>
      <c r="I6" s="1">
        <v>0</v>
      </c>
      <c r="J6" s="3">
        <v>105</v>
      </c>
      <c r="K6" s="3">
        <v>62</v>
      </c>
      <c r="L6" s="3">
        <v>0</v>
      </c>
      <c r="M6" s="1">
        <v>105</v>
      </c>
      <c r="N6" s="1">
        <v>62</v>
      </c>
      <c r="O6" s="1">
        <v>0</v>
      </c>
      <c r="P6" s="3">
        <v>230</v>
      </c>
      <c r="Q6" s="3">
        <v>159</v>
      </c>
      <c r="R6" s="3">
        <v>0</v>
      </c>
      <c r="S6" s="1">
        <v>105</v>
      </c>
      <c r="T6" s="1">
        <v>62</v>
      </c>
      <c r="U6" s="5">
        <v>0</v>
      </c>
      <c r="V6" s="23">
        <f t="shared" si="0"/>
        <v>813</v>
      </c>
      <c r="W6" s="7">
        <f t="shared" si="1"/>
        <v>530</v>
      </c>
      <c r="X6" s="7">
        <f t="shared" si="2"/>
        <v>0</v>
      </c>
    </row>
    <row r="7" spans="1:24" x14ac:dyDescent="0.25">
      <c r="A7" s="2" t="s">
        <v>8</v>
      </c>
      <c r="B7" s="1" t="s">
        <v>4</v>
      </c>
      <c r="C7" s="1">
        <v>21030126</v>
      </c>
      <c r="D7" s="3">
        <v>0</v>
      </c>
      <c r="E7" s="3">
        <v>0</v>
      </c>
      <c r="F7" s="3">
        <v>0</v>
      </c>
      <c r="G7" s="1">
        <v>0</v>
      </c>
      <c r="H7" s="1">
        <v>0</v>
      </c>
      <c r="I7" s="1">
        <v>0</v>
      </c>
      <c r="J7" s="3">
        <v>0</v>
      </c>
      <c r="K7" s="3">
        <v>0</v>
      </c>
      <c r="L7" s="3">
        <v>0</v>
      </c>
      <c r="M7" s="1">
        <v>0</v>
      </c>
      <c r="N7" s="1">
        <v>0</v>
      </c>
      <c r="O7" s="1">
        <v>0</v>
      </c>
      <c r="P7" s="3">
        <v>0</v>
      </c>
      <c r="Q7" s="3">
        <v>0</v>
      </c>
      <c r="R7" s="3">
        <v>0</v>
      </c>
      <c r="S7" s="1">
        <v>0</v>
      </c>
      <c r="T7" s="1">
        <v>0</v>
      </c>
      <c r="U7" s="5">
        <v>0</v>
      </c>
      <c r="V7" s="23">
        <f t="shared" si="0"/>
        <v>0</v>
      </c>
      <c r="W7" s="7">
        <f t="shared" si="1"/>
        <v>0</v>
      </c>
      <c r="X7" s="7">
        <f t="shared" si="2"/>
        <v>0</v>
      </c>
    </row>
    <row r="8" spans="1:24" x14ac:dyDescent="0.25">
      <c r="A8" s="2" t="s">
        <v>9</v>
      </c>
      <c r="B8" s="1" t="s">
        <v>4</v>
      </c>
      <c r="C8" s="1">
        <v>21066046</v>
      </c>
      <c r="D8" s="3">
        <v>3270</v>
      </c>
      <c r="E8" s="3">
        <v>1980</v>
      </c>
      <c r="F8" s="3">
        <v>1800</v>
      </c>
      <c r="G8" s="1">
        <v>2730</v>
      </c>
      <c r="H8" s="1">
        <v>1410</v>
      </c>
      <c r="I8" s="1">
        <v>1590</v>
      </c>
      <c r="J8" s="3">
        <v>2730</v>
      </c>
      <c r="K8" s="3">
        <v>1410</v>
      </c>
      <c r="L8" s="3">
        <v>1590</v>
      </c>
      <c r="M8" s="1">
        <v>2730</v>
      </c>
      <c r="N8" s="1">
        <v>1410</v>
      </c>
      <c r="O8" s="1">
        <v>1590</v>
      </c>
      <c r="P8" s="3">
        <v>3630</v>
      </c>
      <c r="Q8" s="3">
        <v>2640</v>
      </c>
      <c r="R8" s="3">
        <v>2220</v>
      </c>
      <c r="S8" s="1">
        <v>2730</v>
      </c>
      <c r="T8" s="1">
        <v>1410</v>
      </c>
      <c r="U8" s="5">
        <v>1590</v>
      </c>
      <c r="V8" s="23">
        <f t="shared" si="0"/>
        <v>17820</v>
      </c>
      <c r="W8" s="7">
        <f t="shared" si="1"/>
        <v>10260</v>
      </c>
      <c r="X8" s="7">
        <f t="shared" si="2"/>
        <v>10380</v>
      </c>
    </row>
    <row r="9" spans="1:24" x14ac:dyDescent="0.25">
      <c r="A9" s="2" t="s">
        <v>10</v>
      </c>
      <c r="B9" s="1" t="s">
        <v>4</v>
      </c>
      <c r="C9" s="1">
        <v>21066047</v>
      </c>
      <c r="D9" s="3">
        <v>0</v>
      </c>
      <c r="E9" s="3">
        <v>1</v>
      </c>
      <c r="F9" s="3">
        <v>0</v>
      </c>
      <c r="G9" s="1">
        <v>1</v>
      </c>
      <c r="H9" s="1">
        <v>0</v>
      </c>
      <c r="I9" s="1">
        <v>0</v>
      </c>
      <c r="J9" s="3">
        <v>1</v>
      </c>
      <c r="K9" s="3">
        <v>0</v>
      </c>
      <c r="L9" s="3">
        <v>0</v>
      </c>
      <c r="M9" s="1">
        <v>1</v>
      </c>
      <c r="N9" s="1">
        <v>0</v>
      </c>
      <c r="O9" s="1">
        <v>0</v>
      </c>
      <c r="P9" s="3">
        <v>1</v>
      </c>
      <c r="Q9" s="3">
        <v>0</v>
      </c>
      <c r="R9" s="3">
        <v>0</v>
      </c>
      <c r="S9" s="1">
        <v>1</v>
      </c>
      <c r="T9" s="1">
        <v>0</v>
      </c>
      <c r="U9" s="5">
        <v>0</v>
      </c>
      <c r="V9" s="23">
        <f t="shared" si="0"/>
        <v>5</v>
      </c>
      <c r="W9" s="7">
        <f t="shared" si="1"/>
        <v>1</v>
      </c>
      <c r="X9" s="7">
        <f t="shared" si="2"/>
        <v>0</v>
      </c>
    </row>
    <row r="10" spans="1:24" x14ac:dyDescent="0.25">
      <c r="A10" s="2" t="s">
        <v>11</v>
      </c>
      <c r="B10" s="1" t="s">
        <v>4</v>
      </c>
      <c r="C10" s="1">
        <v>21030131</v>
      </c>
      <c r="D10" s="3">
        <v>590</v>
      </c>
      <c r="E10" s="3">
        <v>739</v>
      </c>
      <c r="F10" s="3">
        <v>662</v>
      </c>
      <c r="G10" s="1">
        <v>645</v>
      </c>
      <c r="H10" s="1">
        <v>591</v>
      </c>
      <c r="I10" s="1">
        <v>760</v>
      </c>
      <c r="J10" s="3">
        <v>645</v>
      </c>
      <c r="K10" s="3">
        <v>591</v>
      </c>
      <c r="L10" s="3">
        <v>760</v>
      </c>
      <c r="M10" s="1">
        <v>645</v>
      </c>
      <c r="N10" s="1">
        <v>591</v>
      </c>
      <c r="O10" s="1">
        <v>760</v>
      </c>
      <c r="P10" s="3">
        <v>696</v>
      </c>
      <c r="Q10" s="3">
        <v>660</v>
      </c>
      <c r="R10" s="3">
        <v>800</v>
      </c>
      <c r="S10" s="1">
        <v>645</v>
      </c>
      <c r="T10" s="1">
        <v>591</v>
      </c>
      <c r="U10" s="5">
        <v>760</v>
      </c>
      <c r="V10" s="23">
        <f t="shared" si="0"/>
        <v>3866</v>
      </c>
      <c r="W10" s="7">
        <f t="shared" si="1"/>
        <v>3763</v>
      </c>
      <c r="X10" s="7">
        <f t="shared" si="2"/>
        <v>4502</v>
      </c>
    </row>
    <row r="11" spans="1:24" x14ac:dyDescent="0.25">
      <c r="A11" s="2" t="s">
        <v>12</v>
      </c>
      <c r="B11" s="1" t="s">
        <v>4</v>
      </c>
      <c r="C11" s="1">
        <v>21035114</v>
      </c>
      <c r="D11" s="3">
        <v>3</v>
      </c>
      <c r="E11" s="3">
        <v>1</v>
      </c>
      <c r="F11" s="3">
        <v>0</v>
      </c>
      <c r="G11" s="1">
        <v>3</v>
      </c>
      <c r="H11" s="1">
        <v>1</v>
      </c>
      <c r="I11" s="1">
        <v>0</v>
      </c>
      <c r="J11" s="3">
        <v>3</v>
      </c>
      <c r="K11" s="3">
        <v>1</v>
      </c>
      <c r="L11" s="3">
        <v>0</v>
      </c>
      <c r="M11" s="1">
        <v>3</v>
      </c>
      <c r="N11" s="1">
        <v>1</v>
      </c>
      <c r="O11" s="1">
        <v>0</v>
      </c>
      <c r="P11" s="3">
        <v>2</v>
      </c>
      <c r="Q11" s="3">
        <v>2</v>
      </c>
      <c r="R11" s="3">
        <v>0</v>
      </c>
      <c r="S11" s="1">
        <v>3</v>
      </c>
      <c r="T11" s="1">
        <v>1</v>
      </c>
      <c r="U11" s="5">
        <v>0</v>
      </c>
      <c r="V11" s="23">
        <f t="shared" si="0"/>
        <v>17</v>
      </c>
      <c r="W11" s="7">
        <f t="shared" si="1"/>
        <v>7</v>
      </c>
      <c r="X11" s="7">
        <f t="shared" si="2"/>
        <v>0</v>
      </c>
    </row>
    <row r="12" spans="1:24" x14ac:dyDescent="0.25">
      <c r="A12" s="2" t="s">
        <v>13</v>
      </c>
      <c r="B12" s="1" t="s">
        <v>4</v>
      </c>
      <c r="C12" s="1">
        <v>21034090</v>
      </c>
      <c r="D12" s="3">
        <v>1</v>
      </c>
      <c r="E12" s="3">
        <v>0</v>
      </c>
      <c r="F12" s="3">
        <v>0</v>
      </c>
      <c r="G12" s="1">
        <v>1</v>
      </c>
      <c r="H12" s="1">
        <v>0</v>
      </c>
      <c r="I12" s="1">
        <v>0</v>
      </c>
      <c r="J12" s="3">
        <v>1</v>
      </c>
      <c r="K12" s="3">
        <v>0</v>
      </c>
      <c r="L12" s="3">
        <v>0</v>
      </c>
      <c r="M12" s="1">
        <v>1</v>
      </c>
      <c r="N12" s="1">
        <v>0</v>
      </c>
      <c r="O12" s="1">
        <v>0</v>
      </c>
      <c r="P12" s="3">
        <v>1</v>
      </c>
      <c r="Q12" s="3">
        <v>1</v>
      </c>
      <c r="R12" s="3">
        <v>0</v>
      </c>
      <c r="S12" s="1">
        <v>1</v>
      </c>
      <c r="T12" s="1">
        <v>0</v>
      </c>
      <c r="U12" s="5">
        <v>0</v>
      </c>
      <c r="V12" s="23">
        <f t="shared" si="0"/>
        <v>6</v>
      </c>
      <c r="W12" s="7">
        <f t="shared" si="1"/>
        <v>1</v>
      </c>
      <c r="X12" s="7">
        <f t="shared" si="2"/>
        <v>0</v>
      </c>
    </row>
    <row r="13" spans="1:24" x14ac:dyDescent="0.25">
      <c r="A13" s="2" t="s">
        <v>302</v>
      </c>
      <c r="B13" s="1" t="s">
        <v>4</v>
      </c>
      <c r="C13" s="1">
        <v>21031113</v>
      </c>
      <c r="D13" s="3">
        <v>3270</v>
      </c>
      <c r="E13" s="3">
        <v>2280</v>
      </c>
      <c r="F13" s="3">
        <v>2430</v>
      </c>
      <c r="G13" s="1">
        <v>2610</v>
      </c>
      <c r="H13" s="1">
        <v>1350</v>
      </c>
      <c r="I13" s="1">
        <v>1590</v>
      </c>
      <c r="J13" s="3">
        <v>2610</v>
      </c>
      <c r="K13" s="3">
        <v>1350</v>
      </c>
      <c r="L13" s="3">
        <v>1590</v>
      </c>
      <c r="M13" s="1">
        <v>2610</v>
      </c>
      <c r="N13" s="1">
        <v>1350</v>
      </c>
      <c r="O13" s="1">
        <v>1590</v>
      </c>
      <c r="P13" s="3">
        <v>4020</v>
      </c>
      <c r="Q13" s="3">
        <v>2760</v>
      </c>
      <c r="R13" s="3">
        <v>2520</v>
      </c>
      <c r="S13" s="1">
        <v>2610</v>
      </c>
      <c r="T13" s="1">
        <v>1350</v>
      </c>
      <c r="U13" s="5">
        <v>1590</v>
      </c>
      <c r="V13" s="23">
        <f t="shared" si="0"/>
        <v>17730</v>
      </c>
      <c r="W13" s="7">
        <f t="shared" si="1"/>
        <v>10440</v>
      </c>
      <c r="X13" s="7">
        <f t="shared" si="2"/>
        <v>11310</v>
      </c>
    </row>
    <row r="14" spans="1:24" x14ac:dyDescent="0.25">
      <c r="A14" s="2" t="s">
        <v>301</v>
      </c>
      <c r="B14" s="1" t="s">
        <v>4</v>
      </c>
      <c r="C14" s="1">
        <v>21066001</v>
      </c>
      <c r="D14" s="3">
        <v>4680</v>
      </c>
      <c r="E14" s="3">
        <v>3180</v>
      </c>
      <c r="F14" s="3">
        <v>2880</v>
      </c>
      <c r="G14" s="1">
        <v>6330</v>
      </c>
      <c r="H14" s="1">
        <v>4200</v>
      </c>
      <c r="I14" s="1">
        <v>3630</v>
      </c>
      <c r="J14" s="3">
        <v>6330</v>
      </c>
      <c r="K14" s="3">
        <v>4200</v>
      </c>
      <c r="L14" s="3">
        <v>3630</v>
      </c>
      <c r="M14" s="1">
        <v>6330</v>
      </c>
      <c r="N14" s="1">
        <v>4200</v>
      </c>
      <c r="O14" s="1">
        <v>3630</v>
      </c>
      <c r="P14" s="3">
        <v>5610</v>
      </c>
      <c r="Q14" s="3">
        <v>3960</v>
      </c>
      <c r="R14" s="3">
        <v>3450</v>
      </c>
      <c r="S14" s="1">
        <v>6330</v>
      </c>
      <c r="T14" s="1">
        <v>4200</v>
      </c>
      <c r="U14" s="5">
        <v>3630</v>
      </c>
      <c r="V14" s="23">
        <f t="shared" si="0"/>
        <v>35610</v>
      </c>
      <c r="W14" s="7">
        <f t="shared" si="1"/>
        <v>23940</v>
      </c>
      <c r="X14" s="7">
        <f t="shared" si="2"/>
        <v>20850</v>
      </c>
    </row>
    <row r="15" spans="1:24" x14ac:dyDescent="0.25">
      <c r="A15" s="2" t="s">
        <v>14</v>
      </c>
      <c r="B15" s="1" t="s">
        <v>4</v>
      </c>
      <c r="C15" s="1">
        <v>21066002</v>
      </c>
      <c r="D15" s="3">
        <v>1415</v>
      </c>
      <c r="E15" s="3">
        <v>1122</v>
      </c>
      <c r="F15" s="3">
        <v>828</v>
      </c>
      <c r="G15" s="1">
        <v>1228</v>
      </c>
      <c r="H15" s="1">
        <v>956</v>
      </c>
      <c r="I15" s="1">
        <v>727</v>
      </c>
      <c r="J15" s="3">
        <v>1228</v>
      </c>
      <c r="K15" s="3">
        <v>956</v>
      </c>
      <c r="L15" s="3">
        <v>727</v>
      </c>
      <c r="M15" s="1">
        <v>1228</v>
      </c>
      <c r="N15" s="1">
        <v>956</v>
      </c>
      <c r="O15" s="1">
        <v>727</v>
      </c>
      <c r="P15" s="3">
        <v>825</v>
      </c>
      <c r="Q15" s="3">
        <v>609</v>
      </c>
      <c r="R15" s="3">
        <v>467</v>
      </c>
      <c r="S15" s="1">
        <v>1228</v>
      </c>
      <c r="T15" s="1">
        <v>956</v>
      </c>
      <c r="U15" s="5">
        <v>727</v>
      </c>
      <c r="V15" s="23">
        <f t="shared" si="0"/>
        <v>7152</v>
      </c>
      <c r="W15" s="7">
        <f t="shared" si="1"/>
        <v>5555</v>
      </c>
      <c r="X15" s="7">
        <f t="shared" si="2"/>
        <v>4203</v>
      </c>
    </row>
    <row r="16" spans="1:24" x14ac:dyDescent="0.25">
      <c r="A16" s="2" t="s">
        <v>300</v>
      </c>
      <c r="B16" s="1" t="s">
        <v>4</v>
      </c>
      <c r="C16" s="1">
        <v>21066003</v>
      </c>
      <c r="D16" s="3">
        <v>2550</v>
      </c>
      <c r="E16" s="3">
        <v>1980</v>
      </c>
      <c r="F16" s="3">
        <v>1800</v>
      </c>
      <c r="G16" s="1">
        <v>3000</v>
      </c>
      <c r="H16" s="1">
        <v>1880</v>
      </c>
      <c r="I16" s="1">
        <v>1620</v>
      </c>
      <c r="J16" s="3">
        <v>3000</v>
      </c>
      <c r="K16" s="3">
        <v>1880</v>
      </c>
      <c r="L16" s="3">
        <v>1620</v>
      </c>
      <c r="M16" s="1">
        <v>3000</v>
      </c>
      <c r="N16" s="1">
        <v>1880</v>
      </c>
      <c r="O16" s="1">
        <v>1620</v>
      </c>
      <c r="P16" s="3">
        <v>3120</v>
      </c>
      <c r="Q16" s="3">
        <v>2610</v>
      </c>
      <c r="R16" s="3">
        <v>1950</v>
      </c>
      <c r="S16" s="1">
        <v>3000</v>
      </c>
      <c r="T16" s="1">
        <v>1880</v>
      </c>
      <c r="U16" s="5">
        <v>1620</v>
      </c>
      <c r="V16" s="23">
        <f t="shared" si="0"/>
        <v>17670</v>
      </c>
      <c r="W16" s="7">
        <f t="shared" si="1"/>
        <v>12110</v>
      </c>
      <c r="X16" s="7">
        <f t="shared" si="2"/>
        <v>10230</v>
      </c>
    </row>
    <row r="17" spans="1:24" x14ac:dyDescent="0.25">
      <c r="A17" s="2" t="s">
        <v>303</v>
      </c>
      <c r="B17" s="1" t="s">
        <v>4</v>
      </c>
      <c r="C17" s="1">
        <v>21066004</v>
      </c>
      <c r="D17" s="3">
        <v>5820</v>
      </c>
      <c r="E17" s="3">
        <v>4740</v>
      </c>
      <c r="F17" s="3">
        <v>690</v>
      </c>
      <c r="G17" s="1">
        <v>6030</v>
      </c>
      <c r="H17" s="1">
        <v>4920</v>
      </c>
      <c r="I17" s="1">
        <v>540</v>
      </c>
      <c r="J17" s="3">
        <v>6030</v>
      </c>
      <c r="K17" s="3">
        <v>4920</v>
      </c>
      <c r="L17" s="3">
        <v>540</v>
      </c>
      <c r="M17" s="1">
        <v>6030</v>
      </c>
      <c r="N17" s="1">
        <v>4920</v>
      </c>
      <c r="O17" s="1">
        <v>540</v>
      </c>
      <c r="P17" s="3">
        <v>4950</v>
      </c>
      <c r="Q17" s="3">
        <v>4830</v>
      </c>
      <c r="R17" s="3">
        <v>1920</v>
      </c>
      <c r="S17" s="1">
        <v>6030</v>
      </c>
      <c r="T17" s="1">
        <v>4920</v>
      </c>
      <c r="U17" s="5">
        <v>540</v>
      </c>
      <c r="V17" s="23">
        <f t="shared" si="0"/>
        <v>34890</v>
      </c>
      <c r="W17" s="7">
        <f t="shared" si="1"/>
        <v>29250</v>
      </c>
      <c r="X17" s="7">
        <f t="shared" si="2"/>
        <v>4770</v>
      </c>
    </row>
    <row r="18" spans="1:24" x14ac:dyDescent="0.25">
      <c r="A18" s="2" t="s">
        <v>15</v>
      </c>
      <c r="B18" s="1" t="s">
        <v>4</v>
      </c>
      <c r="C18" s="1">
        <v>21066005</v>
      </c>
      <c r="D18" s="3">
        <v>11160</v>
      </c>
      <c r="E18" s="3">
        <v>9450</v>
      </c>
      <c r="F18" s="3">
        <v>150</v>
      </c>
      <c r="G18" s="1">
        <v>10980</v>
      </c>
      <c r="H18" s="1">
        <v>9630</v>
      </c>
      <c r="I18" s="1">
        <v>150</v>
      </c>
      <c r="J18" s="3">
        <v>10980</v>
      </c>
      <c r="K18" s="3">
        <v>9630</v>
      </c>
      <c r="L18" s="3">
        <v>150</v>
      </c>
      <c r="M18" s="1">
        <v>10980</v>
      </c>
      <c r="N18" s="1">
        <v>9630</v>
      </c>
      <c r="O18" s="1">
        <v>150</v>
      </c>
      <c r="P18" s="3">
        <v>9630</v>
      </c>
      <c r="Q18" s="3">
        <v>9750</v>
      </c>
      <c r="R18" s="3">
        <v>2160</v>
      </c>
      <c r="S18" s="1">
        <v>10980</v>
      </c>
      <c r="T18" s="1">
        <v>9630</v>
      </c>
      <c r="U18" s="5">
        <v>150</v>
      </c>
      <c r="V18" s="23">
        <f t="shared" si="0"/>
        <v>64710</v>
      </c>
      <c r="W18" s="7">
        <f t="shared" si="1"/>
        <v>57720</v>
      </c>
      <c r="X18" s="7">
        <f t="shared" si="2"/>
        <v>2910</v>
      </c>
    </row>
    <row r="19" spans="1:24" x14ac:dyDescent="0.25">
      <c r="A19" s="2" t="s">
        <v>16</v>
      </c>
      <c r="B19" s="1" t="s">
        <v>4</v>
      </c>
      <c r="C19" s="1">
        <v>21066006</v>
      </c>
      <c r="D19" s="3">
        <v>846</v>
      </c>
      <c r="E19" s="3">
        <v>745</v>
      </c>
      <c r="F19" s="3">
        <v>575</v>
      </c>
      <c r="G19" s="1">
        <v>963</v>
      </c>
      <c r="H19" s="1">
        <v>586</v>
      </c>
      <c r="I19" s="1">
        <v>300</v>
      </c>
      <c r="J19" s="3">
        <v>963</v>
      </c>
      <c r="K19" s="3">
        <v>586</v>
      </c>
      <c r="L19" s="3">
        <v>300</v>
      </c>
      <c r="M19" s="1">
        <v>963</v>
      </c>
      <c r="N19" s="1">
        <v>586</v>
      </c>
      <c r="O19" s="1">
        <v>300</v>
      </c>
      <c r="P19" s="3">
        <v>1141</v>
      </c>
      <c r="Q19" s="3">
        <v>906</v>
      </c>
      <c r="R19" s="3">
        <v>726</v>
      </c>
      <c r="S19" s="1">
        <v>963</v>
      </c>
      <c r="T19" s="1">
        <v>586</v>
      </c>
      <c r="U19" s="5">
        <v>300</v>
      </c>
      <c r="V19" s="23">
        <f t="shared" si="0"/>
        <v>5839</v>
      </c>
      <c r="W19" s="7">
        <f t="shared" si="1"/>
        <v>3995</v>
      </c>
      <c r="X19" s="7">
        <f t="shared" si="2"/>
        <v>2501</v>
      </c>
    </row>
    <row r="20" spans="1:24" x14ac:dyDescent="0.25">
      <c r="A20" s="2" t="s">
        <v>17</v>
      </c>
      <c r="B20" s="1" t="s">
        <v>4</v>
      </c>
      <c r="C20" s="1">
        <v>21066007</v>
      </c>
      <c r="D20" s="3">
        <v>17</v>
      </c>
      <c r="E20" s="3">
        <v>470</v>
      </c>
      <c r="F20" s="3">
        <v>0</v>
      </c>
      <c r="G20" s="1">
        <v>117</v>
      </c>
      <c r="H20" s="1">
        <v>341</v>
      </c>
      <c r="I20" s="1">
        <v>81</v>
      </c>
      <c r="J20" s="3">
        <v>117</v>
      </c>
      <c r="K20" s="3">
        <v>341</v>
      </c>
      <c r="L20" s="3">
        <v>81</v>
      </c>
      <c r="M20" s="1">
        <v>117</v>
      </c>
      <c r="N20" s="1">
        <v>341</v>
      </c>
      <c r="O20" s="1">
        <v>81</v>
      </c>
      <c r="P20" s="3">
        <v>27</v>
      </c>
      <c r="Q20" s="3">
        <v>459</v>
      </c>
      <c r="R20" s="3">
        <v>1</v>
      </c>
      <c r="S20" s="1">
        <v>117</v>
      </c>
      <c r="T20" s="1">
        <v>341</v>
      </c>
      <c r="U20" s="5">
        <v>81</v>
      </c>
      <c r="V20" s="23">
        <f t="shared" si="0"/>
        <v>512</v>
      </c>
      <c r="W20" s="7">
        <f t="shared" si="1"/>
        <v>2293</v>
      </c>
      <c r="X20" s="7">
        <f t="shared" si="2"/>
        <v>325</v>
      </c>
    </row>
    <row r="21" spans="1:24" x14ac:dyDescent="0.25">
      <c r="A21" s="2" t="s">
        <v>18</v>
      </c>
      <c r="B21" s="1" t="s">
        <v>4</v>
      </c>
      <c r="C21" s="1">
        <v>21066008</v>
      </c>
      <c r="D21" s="3">
        <v>4330</v>
      </c>
      <c r="E21" s="3">
        <v>3614</v>
      </c>
      <c r="F21" s="3">
        <v>736</v>
      </c>
      <c r="G21" s="1">
        <v>4216</v>
      </c>
      <c r="H21" s="1">
        <v>4425</v>
      </c>
      <c r="I21" s="1">
        <v>652</v>
      </c>
      <c r="J21" s="3">
        <v>4216</v>
      </c>
      <c r="K21" s="3">
        <v>4425</v>
      </c>
      <c r="L21" s="3">
        <v>652</v>
      </c>
      <c r="M21" s="1">
        <v>4216</v>
      </c>
      <c r="N21" s="1">
        <v>4425</v>
      </c>
      <c r="O21" s="1">
        <v>652</v>
      </c>
      <c r="P21" s="3">
        <v>5730</v>
      </c>
      <c r="Q21" s="3">
        <v>4326</v>
      </c>
      <c r="R21" s="3">
        <v>1052</v>
      </c>
      <c r="S21" s="1">
        <v>4216</v>
      </c>
      <c r="T21" s="1">
        <v>4425</v>
      </c>
      <c r="U21" s="5">
        <v>652</v>
      </c>
      <c r="V21" s="23">
        <f t="shared" si="0"/>
        <v>26924</v>
      </c>
      <c r="W21" s="7">
        <f t="shared" si="1"/>
        <v>25640</v>
      </c>
      <c r="X21" s="7">
        <f t="shared" si="2"/>
        <v>4396</v>
      </c>
    </row>
    <row r="22" spans="1:24" x14ac:dyDescent="0.25">
      <c r="A22" s="2" t="s">
        <v>19</v>
      </c>
      <c r="B22" s="1" t="s">
        <v>4</v>
      </c>
      <c r="C22" s="1">
        <v>21066009</v>
      </c>
      <c r="D22" s="3">
        <f>272*30</f>
        <v>8160</v>
      </c>
      <c r="E22" s="3">
        <f>221*30</f>
        <v>6630</v>
      </c>
      <c r="F22" s="3">
        <f>164*30</f>
        <v>4920</v>
      </c>
      <c r="G22" s="1">
        <f>261*30</f>
        <v>7830</v>
      </c>
      <c r="H22" s="1">
        <f>212*30</f>
        <v>6360</v>
      </c>
      <c r="I22" s="1">
        <f>158*30</f>
        <v>4740</v>
      </c>
      <c r="J22" s="3">
        <f>261*30</f>
        <v>7830</v>
      </c>
      <c r="K22" s="3">
        <f>212*30</f>
        <v>6360</v>
      </c>
      <c r="L22" s="3">
        <f>158*30</f>
        <v>4740</v>
      </c>
      <c r="M22" s="1">
        <f>261*30</f>
        <v>7830</v>
      </c>
      <c r="N22" s="1">
        <f>212*30</f>
        <v>6360</v>
      </c>
      <c r="O22" s="1">
        <f>158*30</f>
        <v>4740</v>
      </c>
      <c r="P22" s="3">
        <v>7290</v>
      </c>
      <c r="Q22" s="3">
        <v>5820</v>
      </c>
      <c r="R22" s="3">
        <v>4350</v>
      </c>
      <c r="S22" s="1">
        <f>261*30</f>
        <v>7830</v>
      </c>
      <c r="T22" s="1">
        <f>212*30</f>
        <v>6360</v>
      </c>
      <c r="U22" s="5">
        <f>158*30</f>
        <v>4740</v>
      </c>
      <c r="V22" s="23">
        <f t="shared" si="0"/>
        <v>46770</v>
      </c>
      <c r="W22" s="7">
        <f t="shared" si="1"/>
        <v>37890</v>
      </c>
      <c r="X22" s="7">
        <f t="shared" si="2"/>
        <v>28230</v>
      </c>
    </row>
    <row r="23" spans="1:24" x14ac:dyDescent="0.25">
      <c r="A23" s="2" t="s">
        <v>20</v>
      </c>
      <c r="B23" s="2" t="s">
        <v>4</v>
      </c>
      <c r="C23" s="1">
        <v>21066010</v>
      </c>
      <c r="D23" s="3">
        <v>275</v>
      </c>
      <c r="E23" s="3">
        <v>83</v>
      </c>
      <c r="F23" s="3">
        <v>225</v>
      </c>
      <c r="G23" s="1">
        <v>275</v>
      </c>
      <c r="H23" s="1">
        <v>102</v>
      </c>
      <c r="I23" s="1">
        <v>240</v>
      </c>
      <c r="J23" s="3">
        <v>275</v>
      </c>
      <c r="K23" s="3">
        <v>102</v>
      </c>
      <c r="L23" s="3">
        <v>240</v>
      </c>
      <c r="M23" s="1">
        <v>275</v>
      </c>
      <c r="N23" s="1">
        <v>102</v>
      </c>
      <c r="O23" s="1">
        <v>240</v>
      </c>
      <c r="P23" s="3">
        <v>291</v>
      </c>
      <c r="Q23" s="3">
        <v>88</v>
      </c>
      <c r="R23" s="3">
        <v>226</v>
      </c>
      <c r="S23" s="1">
        <v>275</v>
      </c>
      <c r="T23" s="1">
        <v>102</v>
      </c>
      <c r="U23" s="5">
        <v>240</v>
      </c>
      <c r="V23" s="23">
        <f t="shared" si="0"/>
        <v>1666</v>
      </c>
      <c r="W23" s="7">
        <f t="shared" si="1"/>
        <v>579</v>
      </c>
      <c r="X23" s="7">
        <f t="shared" si="2"/>
        <v>1411</v>
      </c>
    </row>
    <row r="24" spans="1:24" x14ac:dyDescent="0.25">
      <c r="A24" s="2" t="s">
        <v>21</v>
      </c>
      <c r="B24" s="1" t="s">
        <v>4</v>
      </c>
      <c r="C24" s="1">
        <v>21066011</v>
      </c>
      <c r="D24" s="3">
        <v>0</v>
      </c>
      <c r="E24" s="3">
        <v>0</v>
      </c>
      <c r="F24" s="3">
        <v>0</v>
      </c>
      <c r="G24" s="1">
        <v>0</v>
      </c>
      <c r="H24" s="1">
        <v>0</v>
      </c>
      <c r="I24" s="1">
        <v>0</v>
      </c>
      <c r="J24" s="3">
        <v>0</v>
      </c>
      <c r="K24" s="3">
        <v>0</v>
      </c>
      <c r="L24" s="3">
        <v>0</v>
      </c>
      <c r="M24" s="1">
        <v>0</v>
      </c>
      <c r="N24" s="1">
        <v>0</v>
      </c>
      <c r="O24" s="1">
        <v>0</v>
      </c>
      <c r="P24" s="3">
        <v>0</v>
      </c>
      <c r="Q24" s="3">
        <v>0</v>
      </c>
      <c r="R24" s="3">
        <v>0</v>
      </c>
      <c r="S24" s="1">
        <v>0</v>
      </c>
      <c r="T24" s="1">
        <v>0</v>
      </c>
      <c r="U24" s="5">
        <v>0</v>
      </c>
      <c r="V24" s="23">
        <f t="shared" si="0"/>
        <v>0</v>
      </c>
      <c r="W24" s="7">
        <f t="shared" si="1"/>
        <v>0</v>
      </c>
      <c r="X24" s="7">
        <f t="shared" si="2"/>
        <v>0</v>
      </c>
    </row>
    <row r="25" spans="1:24" x14ac:dyDescent="0.25">
      <c r="A25" s="2" t="s">
        <v>22</v>
      </c>
      <c r="B25" s="1" t="s">
        <v>4</v>
      </c>
      <c r="C25" s="1">
        <v>21066013</v>
      </c>
      <c r="D25" s="3">
        <v>0</v>
      </c>
      <c r="E25" s="3">
        <v>0</v>
      </c>
      <c r="F25" s="3">
        <v>0</v>
      </c>
      <c r="G25" s="1">
        <v>0</v>
      </c>
      <c r="H25" s="1">
        <v>0</v>
      </c>
      <c r="I25" s="1">
        <v>0</v>
      </c>
      <c r="J25" s="3">
        <v>0</v>
      </c>
      <c r="K25" s="3">
        <v>0</v>
      </c>
      <c r="L25" s="3">
        <v>0</v>
      </c>
      <c r="M25" s="1">
        <v>0</v>
      </c>
      <c r="N25" s="1">
        <v>0</v>
      </c>
      <c r="O25" s="1">
        <v>0</v>
      </c>
      <c r="P25" s="3">
        <v>0</v>
      </c>
      <c r="Q25" s="3">
        <v>0</v>
      </c>
      <c r="R25" s="3">
        <v>0</v>
      </c>
      <c r="S25" s="1">
        <v>0</v>
      </c>
      <c r="T25" s="1">
        <v>0</v>
      </c>
      <c r="U25" s="5">
        <v>0</v>
      </c>
      <c r="V25" s="23">
        <f t="shared" si="0"/>
        <v>0</v>
      </c>
      <c r="W25" s="7">
        <f t="shared" si="1"/>
        <v>0</v>
      </c>
      <c r="X25" s="7">
        <f t="shared" si="2"/>
        <v>0</v>
      </c>
    </row>
    <row r="26" spans="1:24" x14ac:dyDescent="0.25">
      <c r="A26" s="2" t="s">
        <v>23</v>
      </c>
      <c r="B26" s="1" t="s">
        <v>4</v>
      </c>
      <c r="C26" s="1">
        <v>21066014</v>
      </c>
      <c r="D26" s="3">
        <v>3</v>
      </c>
      <c r="E26" s="3">
        <v>2</v>
      </c>
      <c r="F26" s="3">
        <v>2</v>
      </c>
      <c r="G26" s="1">
        <v>40</v>
      </c>
      <c r="H26" s="1">
        <v>8</v>
      </c>
      <c r="I26" s="1">
        <v>12</v>
      </c>
      <c r="J26" s="3">
        <v>40</v>
      </c>
      <c r="K26" s="3">
        <v>8</v>
      </c>
      <c r="L26" s="3">
        <v>12</v>
      </c>
      <c r="M26" s="1">
        <v>40</v>
      </c>
      <c r="N26" s="1">
        <v>8</v>
      </c>
      <c r="O26" s="1">
        <v>12</v>
      </c>
      <c r="P26" s="3">
        <v>3</v>
      </c>
      <c r="Q26" s="3">
        <v>3</v>
      </c>
      <c r="R26" s="3">
        <v>1</v>
      </c>
      <c r="S26" s="1">
        <v>40</v>
      </c>
      <c r="T26" s="1">
        <v>8</v>
      </c>
      <c r="U26" s="5">
        <v>12</v>
      </c>
      <c r="V26" s="23">
        <f t="shared" si="0"/>
        <v>166</v>
      </c>
      <c r="W26" s="7">
        <f t="shared" si="1"/>
        <v>37</v>
      </c>
      <c r="X26" s="7">
        <f t="shared" si="2"/>
        <v>51</v>
      </c>
    </row>
    <row r="27" spans="1:24" x14ac:dyDescent="0.25">
      <c r="A27" s="2" t="s">
        <v>24</v>
      </c>
      <c r="B27" s="1" t="s">
        <v>4</v>
      </c>
      <c r="C27" s="1">
        <v>21066016</v>
      </c>
      <c r="D27" s="3">
        <v>242</v>
      </c>
      <c r="E27" s="3">
        <v>114</v>
      </c>
      <c r="F27" s="3">
        <v>381</v>
      </c>
      <c r="G27" s="1">
        <v>337</v>
      </c>
      <c r="H27" s="1">
        <v>134</v>
      </c>
      <c r="I27" s="1">
        <v>492</v>
      </c>
      <c r="J27" s="3">
        <v>337</v>
      </c>
      <c r="K27" s="3">
        <v>134</v>
      </c>
      <c r="L27" s="3">
        <v>492</v>
      </c>
      <c r="M27" s="1">
        <v>337</v>
      </c>
      <c r="N27" s="1">
        <v>134</v>
      </c>
      <c r="O27" s="1">
        <v>492</v>
      </c>
      <c r="P27" s="3">
        <v>301</v>
      </c>
      <c r="Q27" s="3">
        <v>451</v>
      </c>
      <c r="R27" s="3">
        <v>383</v>
      </c>
      <c r="S27" s="1">
        <v>337</v>
      </c>
      <c r="T27" s="1">
        <v>134</v>
      </c>
      <c r="U27" s="5">
        <v>492</v>
      </c>
      <c r="V27" s="23">
        <f t="shared" si="0"/>
        <v>1891</v>
      </c>
      <c r="W27" s="7">
        <f t="shared" si="1"/>
        <v>1101</v>
      </c>
      <c r="X27" s="7">
        <f t="shared" si="2"/>
        <v>2732</v>
      </c>
    </row>
    <row r="28" spans="1:24" x14ac:dyDescent="0.25">
      <c r="A28" s="2" t="s">
        <v>25</v>
      </c>
      <c r="B28" s="1" t="s">
        <v>4</v>
      </c>
      <c r="C28" s="1">
        <v>21066017</v>
      </c>
      <c r="D28" s="3">
        <v>2790</v>
      </c>
      <c r="E28" s="3">
        <v>1740</v>
      </c>
      <c r="F28" s="3">
        <v>1740</v>
      </c>
      <c r="G28" s="1">
        <v>2820</v>
      </c>
      <c r="H28" s="1">
        <v>2070</v>
      </c>
      <c r="I28" s="1">
        <v>1740</v>
      </c>
      <c r="J28" s="3">
        <v>2820</v>
      </c>
      <c r="K28" s="3">
        <v>2070</v>
      </c>
      <c r="L28" s="3">
        <v>1740</v>
      </c>
      <c r="M28" s="1">
        <v>2820</v>
      </c>
      <c r="N28" s="1">
        <v>2070</v>
      </c>
      <c r="O28" s="1">
        <v>1740</v>
      </c>
      <c r="P28" s="3">
        <v>2700</v>
      </c>
      <c r="Q28" s="3">
        <v>1800</v>
      </c>
      <c r="R28" s="3">
        <v>1890</v>
      </c>
      <c r="S28" s="1">
        <v>2820</v>
      </c>
      <c r="T28" s="1">
        <v>2070</v>
      </c>
      <c r="U28" s="5">
        <v>1740</v>
      </c>
      <c r="V28" s="23">
        <f t="shared" si="0"/>
        <v>16770</v>
      </c>
      <c r="W28" s="7">
        <f t="shared" si="1"/>
        <v>11820</v>
      </c>
      <c r="X28" s="7">
        <f t="shared" si="2"/>
        <v>10590</v>
      </c>
    </row>
    <row r="29" spans="1:24" x14ac:dyDescent="0.25">
      <c r="A29" s="2" t="s">
        <v>26</v>
      </c>
      <c r="B29" s="1" t="s">
        <v>4</v>
      </c>
      <c r="C29" s="1">
        <v>21066018</v>
      </c>
      <c r="D29" s="3">
        <v>200</v>
      </c>
      <c r="E29" s="3">
        <v>37</v>
      </c>
      <c r="F29" s="3">
        <v>150</v>
      </c>
      <c r="G29" s="1">
        <v>180</v>
      </c>
      <c r="H29" s="1">
        <v>35</v>
      </c>
      <c r="I29" s="1">
        <v>140</v>
      </c>
      <c r="J29" s="3">
        <v>180</v>
      </c>
      <c r="K29" s="3">
        <v>35</v>
      </c>
      <c r="L29" s="3">
        <v>140</v>
      </c>
      <c r="M29" s="1">
        <v>180</v>
      </c>
      <c r="N29" s="1">
        <v>35</v>
      </c>
      <c r="O29" s="1">
        <v>140</v>
      </c>
      <c r="P29" s="3">
        <v>183</v>
      </c>
      <c r="Q29" s="3">
        <v>34</v>
      </c>
      <c r="R29" s="3">
        <v>144</v>
      </c>
      <c r="S29" s="1">
        <v>180</v>
      </c>
      <c r="T29" s="1">
        <v>35</v>
      </c>
      <c r="U29" s="5">
        <v>140</v>
      </c>
      <c r="V29" s="23">
        <f t="shared" si="0"/>
        <v>1103</v>
      </c>
      <c r="W29" s="7">
        <f t="shared" si="1"/>
        <v>211</v>
      </c>
      <c r="X29" s="7">
        <f t="shared" si="2"/>
        <v>854</v>
      </c>
    </row>
    <row r="30" spans="1:24" x14ac:dyDescent="0.25">
      <c r="A30" s="2" t="s">
        <v>27</v>
      </c>
      <c r="B30" s="1" t="s">
        <v>4</v>
      </c>
      <c r="C30" s="1">
        <v>21066020</v>
      </c>
      <c r="D30" s="3">
        <v>6210</v>
      </c>
      <c r="E30" s="3">
        <v>0</v>
      </c>
      <c r="F30" s="3">
        <v>0</v>
      </c>
      <c r="G30" s="1">
        <v>3260</v>
      </c>
      <c r="H30" s="1">
        <v>1682</v>
      </c>
      <c r="I30" s="1">
        <v>2062</v>
      </c>
      <c r="J30" s="3">
        <v>3260</v>
      </c>
      <c r="K30" s="3">
        <v>1682</v>
      </c>
      <c r="L30" s="3">
        <v>2062</v>
      </c>
      <c r="M30" s="1">
        <v>3260</v>
      </c>
      <c r="N30" s="1">
        <v>1682</v>
      </c>
      <c r="O30" s="1">
        <v>2062</v>
      </c>
      <c r="P30" s="3">
        <v>2798</v>
      </c>
      <c r="Q30" s="3">
        <v>1774</v>
      </c>
      <c r="R30" s="3">
        <v>1718</v>
      </c>
      <c r="S30" s="1">
        <v>3260</v>
      </c>
      <c r="T30" s="1">
        <v>1682</v>
      </c>
      <c r="U30" s="5">
        <v>2062</v>
      </c>
      <c r="V30" s="23">
        <f t="shared" si="0"/>
        <v>22048</v>
      </c>
      <c r="W30" s="7">
        <f t="shared" si="1"/>
        <v>8502</v>
      </c>
      <c r="X30" s="7">
        <f t="shared" si="2"/>
        <v>9966</v>
      </c>
    </row>
    <row r="31" spans="1:24" x14ac:dyDescent="0.25">
      <c r="A31" s="2" t="s">
        <v>28</v>
      </c>
      <c r="B31" s="1" t="s">
        <v>4</v>
      </c>
      <c r="C31" s="1">
        <v>21066021</v>
      </c>
      <c r="D31" s="3">
        <v>469</v>
      </c>
      <c r="E31" s="3">
        <v>307</v>
      </c>
      <c r="F31" s="3">
        <v>313</v>
      </c>
      <c r="G31" s="1">
        <v>460</v>
      </c>
      <c r="H31" s="1">
        <v>363</v>
      </c>
      <c r="I31" s="1">
        <v>340</v>
      </c>
      <c r="J31" s="3">
        <v>460</v>
      </c>
      <c r="K31" s="3">
        <v>363</v>
      </c>
      <c r="L31" s="3">
        <v>340</v>
      </c>
      <c r="M31" s="1">
        <v>460</v>
      </c>
      <c r="N31" s="1">
        <v>363</v>
      </c>
      <c r="O31" s="1">
        <v>340</v>
      </c>
      <c r="P31" s="3">
        <v>488</v>
      </c>
      <c r="Q31" s="3">
        <v>309</v>
      </c>
      <c r="R31" s="3">
        <v>332</v>
      </c>
      <c r="S31" s="1">
        <v>460</v>
      </c>
      <c r="T31" s="1">
        <v>363</v>
      </c>
      <c r="U31" s="5">
        <v>340</v>
      </c>
      <c r="V31" s="23">
        <f t="shared" si="0"/>
        <v>2797</v>
      </c>
      <c r="W31" s="7">
        <f t="shared" si="1"/>
        <v>2068</v>
      </c>
      <c r="X31" s="7">
        <f t="shared" si="2"/>
        <v>2005</v>
      </c>
    </row>
    <row r="32" spans="1:24" x14ac:dyDescent="0.25">
      <c r="A32" s="2" t="s">
        <v>29</v>
      </c>
      <c r="B32" s="1" t="s">
        <v>4</v>
      </c>
      <c r="C32" s="1">
        <v>21066022</v>
      </c>
      <c r="D32" s="3">
        <v>28</v>
      </c>
      <c r="E32" s="3">
        <v>888</v>
      </c>
      <c r="F32" s="3">
        <v>7</v>
      </c>
      <c r="G32" s="1">
        <v>2</v>
      </c>
      <c r="H32" s="1">
        <v>1048</v>
      </c>
      <c r="I32" s="1">
        <v>1</v>
      </c>
      <c r="J32" s="3">
        <v>2</v>
      </c>
      <c r="K32" s="3">
        <v>1048</v>
      </c>
      <c r="L32" s="3">
        <v>1</v>
      </c>
      <c r="M32" s="1">
        <v>2</v>
      </c>
      <c r="N32" s="1">
        <v>1048</v>
      </c>
      <c r="O32" s="1">
        <v>1</v>
      </c>
      <c r="P32" s="3">
        <v>76</v>
      </c>
      <c r="Q32" s="3">
        <v>739</v>
      </c>
      <c r="R32" s="3">
        <v>13</v>
      </c>
      <c r="S32" s="1">
        <v>2</v>
      </c>
      <c r="T32" s="1">
        <v>1048</v>
      </c>
      <c r="U32" s="5">
        <v>1</v>
      </c>
      <c r="V32" s="23">
        <f t="shared" si="0"/>
        <v>112</v>
      </c>
      <c r="W32" s="7">
        <f t="shared" si="1"/>
        <v>5819</v>
      </c>
      <c r="X32" s="7">
        <f t="shared" si="2"/>
        <v>24</v>
      </c>
    </row>
    <row r="33" spans="1:24" x14ac:dyDescent="0.25">
      <c r="A33" s="2" t="s">
        <v>30</v>
      </c>
      <c r="B33" s="1" t="s">
        <v>4</v>
      </c>
      <c r="C33" s="1">
        <v>21066023</v>
      </c>
      <c r="D33" s="3">
        <v>1004</v>
      </c>
      <c r="E33" s="3">
        <v>818</v>
      </c>
      <c r="F33" s="3">
        <v>598</v>
      </c>
      <c r="G33" s="1">
        <v>928</v>
      </c>
      <c r="H33" s="1">
        <v>729</v>
      </c>
      <c r="I33" s="1">
        <v>553</v>
      </c>
      <c r="J33" s="3">
        <v>928</v>
      </c>
      <c r="K33" s="3">
        <v>729</v>
      </c>
      <c r="L33" s="3">
        <v>553</v>
      </c>
      <c r="M33" s="1">
        <v>928</v>
      </c>
      <c r="N33" s="1">
        <v>729</v>
      </c>
      <c r="O33" s="1">
        <v>553</v>
      </c>
      <c r="P33" s="3">
        <v>1274</v>
      </c>
      <c r="Q33" s="3">
        <v>1044</v>
      </c>
      <c r="R33" s="3">
        <v>776</v>
      </c>
      <c r="S33" s="1">
        <v>928</v>
      </c>
      <c r="T33" s="1">
        <v>729</v>
      </c>
      <c r="U33" s="5">
        <v>553</v>
      </c>
      <c r="V33" s="23">
        <f t="shared" si="0"/>
        <v>5990</v>
      </c>
      <c r="W33" s="7">
        <f t="shared" si="1"/>
        <v>4778</v>
      </c>
      <c r="X33" s="7">
        <f t="shared" si="2"/>
        <v>3586</v>
      </c>
    </row>
    <row r="34" spans="1:24" x14ac:dyDescent="0.25">
      <c r="A34" s="2" t="s">
        <v>31</v>
      </c>
      <c r="B34" s="1" t="s">
        <v>4</v>
      </c>
      <c r="C34" s="1">
        <v>21066024</v>
      </c>
      <c r="D34" s="3">
        <v>1276</v>
      </c>
      <c r="E34" s="3">
        <v>1027</v>
      </c>
      <c r="F34" s="3">
        <v>695</v>
      </c>
      <c r="G34" s="1">
        <v>1407</v>
      </c>
      <c r="H34" s="1">
        <v>935</v>
      </c>
      <c r="I34" s="1">
        <v>810</v>
      </c>
      <c r="J34" s="3">
        <v>1407</v>
      </c>
      <c r="K34" s="3">
        <v>935</v>
      </c>
      <c r="L34" s="3">
        <v>810</v>
      </c>
      <c r="M34" s="1">
        <v>1407</v>
      </c>
      <c r="N34" s="1">
        <v>935</v>
      </c>
      <c r="O34" s="1">
        <v>810</v>
      </c>
      <c r="P34" s="3">
        <v>1184</v>
      </c>
      <c r="Q34" s="3">
        <v>930</v>
      </c>
      <c r="R34" s="3">
        <v>791</v>
      </c>
      <c r="S34" s="1">
        <v>1407</v>
      </c>
      <c r="T34" s="1">
        <v>935</v>
      </c>
      <c r="U34" s="5">
        <v>810</v>
      </c>
      <c r="V34" s="23">
        <f t="shared" si="0"/>
        <v>8088</v>
      </c>
      <c r="W34" s="7">
        <f t="shared" si="1"/>
        <v>5697</v>
      </c>
      <c r="X34" s="7">
        <f t="shared" si="2"/>
        <v>4726</v>
      </c>
    </row>
    <row r="35" spans="1:24" x14ac:dyDescent="0.25">
      <c r="A35" s="2" t="s">
        <v>32</v>
      </c>
      <c r="B35" s="1" t="s">
        <v>4</v>
      </c>
      <c r="C35" s="1">
        <v>21066025</v>
      </c>
      <c r="D35" s="3">
        <v>1713</v>
      </c>
      <c r="E35" s="3">
        <v>0</v>
      </c>
      <c r="F35" s="3">
        <v>0</v>
      </c>
      <c r="G35" s="1">
        <v>615</v>
      </c>
      <c r="H35" s="1">
        <v>720</v>
      </c>
      <c r="I35" s="1">
        <v>280</v>
      </c>
      <c r="J35" s="3">
        <v>615</v>
      </c>
      <c r="K35" s="3">
        <v>720</v>
      </c>
      <c r="L35" s="3">
        <v>280</v>
      </c>
      <c r="M35" s="1">
        <v>615</v>
      </c>
      <c r="N35" s="1">
        <v>720</v>
      </c>
      <c r="O35" s="1">
        <v>280</v>
      </c>
      <c r="P35" s="3">
        <v>710</v>
      </c>
      <c r="Q35" s="3">
        <v>755</v>
      </c>
      <c r="R35" s="3">
        <v>242</v>
      </c>
      <c r="S35" s="1">
        <v>615</v>
      </c>
      <c r="T35" s="1">
        <v>720</v>
      </c>
      <c r="U35" s="5">
        <v>280</v>
      </c>
      <c r="V35" s="23">
        <f t="shared" si="0"/>
        <v>4883</v>
      </c>
      <c r="W35" s="7">
        <f t="shared" si="1"/>
        <v>3635</v>
      </c>
      <c r="X35" s="7">
        <f t="shared" si="2"/>
        <v>1362</v>
      </c>
    </row>
    <row r="36" spans="1:24" x14ac:dyDescent="0.25">
      <c r="A36" s="2" t="s">
        <v>33</v>
      </c>
      <c r="B36" s="1" t="s">
        <v>4</v>
      </c>
      <c r="C36" s="1">
        <v>21066026</v>
      </c>
      <c r="D36" s="3">
        <v>1500</v>
      </c>
      <c r="E36" s="3">
        <v>0</v>
      </c>
      <c r="F36" s="3">
        <v>0</v>
      </c>
      <c r="G36" s="1">
        <v>854</v>
      </c>
      <c r="H36" s="1">
        <v>357</v>
      </c>
      <c r="I36" s="1">
        <v>212</v>
      </c>
      <c r="J36" s="3">
        <v>854</v>
      </c>
      <c r="K36" s="3">
        <v>357</v>
      </c>
      <c r="L36" s="3">
        <v>212</v>
      </c>
      <c r="M36" s="1">
        <v>854</v>
      </c>
      <c r="N36" s="1">
        <v>357</v>
      </c>
      <c r="O36" s="1">
        <v>212</v>
      </c>
      <c r="P36" s="3">
        <v>826</v>
      </c>
      <c r="Q36" s="3">
        <v>169</v>
      </c>
      <c r="R36" s="3">
        <v>367</v>
      </c>
      <c r="S36" s="1">
        <v>854</v>
      </c>
      <c r="T36" s="1">
        <v>357</v>
      </c>
      <c r="U36" s="5">
        <v>212</v>
      </c>
      <c r="V36" s="23">
        <f t="shared" si="0"/>
        <v>5742</v>
      </c>
      <c r="W36" s="7">
        <f t="shared" si="1"/>
        <v>1597</v>
      </c>
      <c r="X36" s="7">
        <f t="shared" si="2"/>
        <v>1215</v>
      </c>
    </row>
    <row r="37" spans="1:24" x14ac:dyDescent="0.25">
      <c r="A37" s="2" t="s">
        <v>34</v>
      </c>
      <c r="B37" s="1" t="s">
        <v>4</v>
      </c>
      <c r="C37" s="1">
        <v>21066027</v>
      </c>
      <c r="D37" s="3">
        <v>242</v>
      </c>
      <c r="E37" s="3">
        <v>169</v>
      </c>
      <c r="F37" s="3">
        <v>140</v>
      </c>
      <c r="G37" s="1">
        <v>242</v>
      </c>
      <c r="H37" s="1">
        <v>181</v>
      </c>
      <c r="I37" s="1">
        <v>125</v>
      </c>
      <c r="J37" s="3">
        <v>242</v>
      </c>
      <c r="K37" s="3">
        <v>181</v>
      </c>
      <c r="L37" s="3">
        <v>125</v>
      </c>
      <c r="M37" s="1">
        <v>242</v>
      </c>
      <c r="N37" s="1">
        <v>181</v>
      </c>
      <c r="O37" s="1">
        <v>125</v>
      </c>
      <c r="P37" s="3">
        <v>222</v>
      </c>
      <c r="Q37" s="3">
        <v>193</v>
      </c>
      <c r="R37" s="3">
        <v>153</v>
      </c>
      <c r="S37" s="1">
        <v>242</v>
      </c>
      <c r="T37" s="1">
        <v>181</v>
      </c>
      <c r="U37" s="5">
        <v>125</v>
      </c>
      <c r="V37" s="23">
        <f t="shared" si="0"/>
        <v>1432</v>
      </c>
      <c r="W37" s="7">
        <f t="shared" si="1"/>
        <v>1086</v>
      </c>
      <c r="X37" s="7">
        <f t="shared" si="2"/>
        <v>793</v>
      </c>
    </row>
    <row r="38" spans="1:24" x14ac:dyDescent="0.25">
      <c r="A38" s="2" t="s">
        <v>35</v>
      </c>
      <c r="B38" s="1" t="s">
        <v>4</v>
      </c>
      <c r="C38" s="1">
        <v>21066028</v>
      </c>
      <c r="D38" s="3">
        <v>246</v>
      </c>
      <c r="E38" s="3">
        <v>151</v>
      </c>
      <c r="F38" s="3">
        <v>86</v>
      </c>
      <c r="G38" s="1">
        <v>378</v>
      </c>
      <c r="H38" s="1">
        <v>77</v>
      </c>
      <c r="I38" s="1">
        <v>136</v>
      </c>
      <c r="J38" s="3">
        <v>378</v>
      </c>
      <c r="K38" s="3">
        <v>77</v>
      </c>
      <c r="L38" s="3">
        <v>136</v>
      </c>
      <c r="M38" s="1">
        <v>378</v>
      </c>
      <c r="N38" s="1">
        <v>77</v>
      </c>
      <c r="O38" s="1">
        <v>136</v>
      </c>
      <c r="P38" s="3">
        <v>508</v>
      </c>
      <c r="Q38" s="3">
        <v>258</v>
      </c>
      <c r="R38" s="3">
        <v>317</v>
      </c>
      <c r="S38" s="1">
        <v>378</v>
      </c>
      <c r="T38" s="1">
        <v>77</v>
      </c>
      <c r="U38" s="5">
        <v>136</v>
      </c>
      <c r="V38" s="23">
        <f t="shared" si="0"/>
        <v>2266</v>
      </c>
      <c r="W38" s="7">
        <f t="shared" si="1"/>
        <v>717</v>
      </c>
      <c r="X38" s="7">
        <f t="shared" si="2"/>
        <v>947</v>
      </c>
    </row>
    <row r="39" spans="1:24" x14ac:dyDescent="0.25">
      <c r="A39" s="2" t="s">
        <v>36</v>
      </c>
      <c r="B39" s="1" t="s">
        <v>4</v>
      </c>
      <c r="C39" s="1">
        <v>21066029</v>
      </c>
      <c r="D39" s="3">
        <v>2261</v>
      </c>
      <c r="E39" s="3">
        <v>1593</v>
      </c>
      <c r="F39" s="3">
        <v>1337</v>
      </c>
      <c r="G39" s="1">
        <v>2573</v>
      </c>
      <c r="H39" s="1">
        <v>1777</v>
      </c>
      <c r="I39" s="1">
        <v>1574</v>
      </c>
      <c r="J39" s="3">
        <v>2573</v>
      </c>
      <c r="K39" s="3">
        <v>1777</v>
      </c>
      <c r="L39" s="3">
        <v>1574</v>
      </c>
      <c r="M39" s="1">
        <v>2573</v>
      </c>
      <c r="N39" s="1">
        <v>1777</v>
      </c>
      <c r="O39" s="1">
        <v>1574</v>
      </c>
      <c r="P39" s="3">
        <v>2817</v>
      </c>
      <c r="Q39" s="3">
        <v>2449</v>
      </c>
      <c r="R39" s="3">
        <v>1743</v>
      </c>
      <c r="S39" s="1">
        <v>2573</v>
      </c>
      <c r="T39" s="1">
        <v>1777</v>
      </c>
      <c r="U39" s="5">
        <v>1574</v>
      </c>
      <c r="V39" s="23">
        <f t="shared" si="0"/>
        <v>15370</v>
      </c>
      <c r="W39" s="7">
        <f t="shared" si="1"/>
        <v>11150</v>
      </c>
      <c r="X39" s="7">
        <f t="shared" si="2"/>
        <v>9376</v>
      </c>
    </row>
    <row r="40" spans="1:24" x14ac:dyDescent="0.25">
      <c r="A40" s="2" t="s">
        <v>37</v>
      </c>
      <c r="B40" s="1" t="s">
        <v>4</v>
      </c>
      <c r="C40" s="1">
        <v>21066030</v>
      </c>
      <c r="D40" s="3">
        <v>984</v>
      </c>
      <c r="E40" s="3">
        <v>0</v>
      </c>
      <c r="F40" s="3">
        <v>12</v>
      </c>
      <c r="G40" s="1">
        <v>1010</v>
      </c>
      <c r="H40" s="1">
        <v>0</v>
      </c>
      <c r="I40" s="1">
        <v>152</v>
      </c>
      <c r="J40" s="3">
        <v>1010</v>
      </c>
      <c r="K40" s="3">
        <v>0</v>
      </c>
      <c r="L40" s="3">
        <v>152</v>
      </c>
      <c r="M40" s="1">
        <v>1010</v>
      </c>
      <c r="N40" s="1">
        <v>0</v>
      </c>
      <c r="O40" s="1">
        <v>152</v>
      </c>
      <c r="P40" s="3">
        <v>942</v>
      </c>
      <c r="Q40" s="3">
        <v>1</v>
      </c>
      <c r="R40" s="3">
        <v>162</v>
      </c>
      <c r="S40" s="1">
        <v>1010</v>
      </c>
      <c r="T40" s="1">
        <v>0</v>
      </c>
      <c r="U40" s="5">
        <v>152</v>
      </c>
      <c r="V40" s="23">
        <f t="shared" si="0"/>
        <v>5966</v>
      </c>
      <c r="W40" s="7">
        <f t="shared" si="1"/>
        <v>1</v>
      </c>
      <c r="X40" s="7">
        <f t="shared" si="2"/>
        <v>782</v>
      </c>
    </row>
    <row r="41" spans="1:24" x14ac:dyDescent="0.25">
      <c r="A41" s="2" t="s">
        <v>38</v>
      </c>
      <c r="B41" s="1" t="s">
        <v>4</v>
      </c>
      <c r="C41" s="1">
        <v>21066031</v>
      </c>
      <c r="D41" s="3">
        <v>105</v>
      </c>
      <c r="E41" s="3">
        <v>40</v>
      </c>
      <c r="F41" s="3">
        <v>60</v>
      </c>
      <c r="G41" s="1">
        <v>115</v>
      </c>
      <c r="H41" s="1">
        <v>50</v>
      </c>
      <c r="I41" s="1">
        <v>76</v>
      </c>
      <c r="J41" s="3">
        <v>115</v>
      </c>
      <c r="K41" s="3">
        <v>50</v>
      </c>
      <c r="L41" s="3">
        <v>76</v>
      </c>
      <c r="M41" s="1">
        <v>115</v>
      </c>
      <c r="N41" s="1">
        <v>50</v>
      </c>
      <c r="O41" s="1">
        <v>76</v>
      </c>
      <c r="P41" s="3">
        <v>105</v>
      </c>
      <c r="Q41" s="3">
        <v>43</v>
      </c>
      <c r="R41" s="3">
        <v>66</v>
      </c>
      <c r="S41" s="1">
        <v>115</v>
      </c>
      <c r="T41" s="1">
        <v>50</v>
      </c>
      <c r="U41" s="5">
        <v>76</v>
      </c>
      <c r="V41" s="23">
        <f t="shared" si="0"/>
        <v>670</v>
      </c>
      <c r="W41" s="7">
        <f t="shared" si="1"/>
        <v>283</v>
      </c>
      <c r="X41" s="7">
        <f t="shared" si="2"/>
        <v>430</v>
      </c>
    </row>
    <row r="42" spans="1:24" x14ac:dyDescent="0.25">
      <c r="A42" s="2" t="s">
        <v>39</v>
      </c>
      <c r="B42" s="1" t="s">
        <v>4</v>
      </c>
      <c r="C42" s="1">
        <v>21066032</v>
      </c>
      <c r="D42" s="3">
        <v>0</v>
      </c>
      <c r="E42" s="3">
        <v>0</v>
      </c>
      <c r="F42" s="3">
        <v>0</v>
      </c>
      <c r="G42" s="1">
        <v>0</v>
      </c>
      <c r="H42" s="1">
        <v>0</v>
      </c>
      <c r="I42" s="1">
        <v>0</v>
      </c>
      <c r="J42" s="3">
        <v>0</v>
      </c>
      <c r="K42" s="3">
        <v>0</v>
      </c>
      <c r="L42" s="3">
        <v>0</v>
      </c>
      <c r="M42" s="1">
        <v>0</v>
      </c>
      <c r="N42" s="1">
        <v>0</v>
      </c>
      <c r="O42" s="1">
        <v>0</v>
      </c>
      <c r="P42" s="3">
        <v>0</v>
      </c>
      <c r="Q42" s="3">
        <v>0</v>
      </c>
      <c r="R42" s="3">
        <v>0</v>
      </c>
      <c r="S42" s="1">
        <v>0</v>
      </c>
      <c r="T42" s="1">
        <v>0</v>
      </c>
      <c r="U42" s="5">
        <v>0</v>
      </c>
      <c r="V42" s="23">
        <f t="shared" si="0"/>
        <v>0</v>
      </c>
      <c r="W42" s="7">
        <f t="shared" si="1"/>
        <v>0</v>
      </c>
      <c r="X42" s="7">
        <f t="shared" si="2"/>
        <v>0</v>
      </c>
    </row>
    <row r="43" spans="1:24" x14ac:dyDescent="0.25">
      <c r="A43" s="2" t="s">
        <v>40</v>
      </c>
      <c r="B43" s="1" t="s">
        <v>4</v>
      </c>
      <c r="C43" s="1">
        <v>21066033</v>
      </c>
      <c r="D43" s="3">
        <v>1688</v>
      </c>
      <c r="E43" s="3">
        <v>2335</v>
      </c>
      <c r="F43" s="3">
        <v>210</v>
      </c>
      <c r="G43" s="1">
        <v>1550</v>
      </c>
      <c r="H43" s="1">
        <v>2315</v>
      </c>
      <c r="I43" s="1">
        <v>344</v>
      </c>
      <c r="J43" s="3">
        <v>1550</v>
      </c>
      <c r="K43" s="3">
        <v>2315</v>
      </c>
      <c r="L43" s="3">
        <v>344</v>
      </c>
      <c r="M43" s="1">
        <v>1550</v>
      </c>
      <c r="N43" s="1">
        <v>2315</v>
      </c>
      <c r="O43" s="1">
        <v>344</v>
      </c>
      <c r="P43" s="3">
        <v>2119</v>
      </c>
      <c r="Q43" s="3">
        <v>2286</v>
      </c>
      <c r="R43" s="3">
        <v>358</v>
      </c>
      <c r="S43" s="1">
        <v>1550</v>
      </c>
      <c r="T43" s="1">
        <v>2315</v>
      </c>
      <c r="U43" s="5">
        <v>344</v>
      </c>
      <c r="V43" s="23">
        <f t="shared" si="0"/>
        <v>10007</v>
      </c>
      <c r="W43" s="7">
        <f t="shared" si="1"/>
        <v>13881</v>
      </c>
      <c r="X43" s="7">
        <f t="shared" si="2"/>
        <v>1944</v>
      </c>
    </row>
    <row r="44" spans="1:24" x14ac:dyDescent="0.25">
      <c r="A44" s="2" t="s">
        <v>41</v>
      </c>
      <c r="B44" s="1" t="s">
        <v>4</v>
      </c>
      <c r="C44" s="1">
        <v>21066034</v>
      </c>
      <c r="D44" s="3">
        <v>3660</v>
      </c>
      <c r="E44" s="3">
        <v>2820</v>
      </c>
      <c r="F44" s="3">
        <v>2280</v>
      </c>
      <c r="G44" s="1">
        <v>3570</v>
      </c>
      <c r="H44" s="1">
        <v>2880</v>
      </c>
      <c r="I44" s="1">
        <v>2160</v>
      </c>
      <c r="J44" s="3">
        <v>3570</v>
      </c>
      <c r="K44" s="3">
        <v>2880</v>
      </c>
      <c r="L44" s="3">
        <v>2160</v>
      </c>
      <c r="M44" s="1">
        <v>3570</v>
      </c>
      <c r="N44" s="1">
        <v>2880</v>
      </c>
      <c r="O44" s="1">
        <v>2160</v>
      </c>
      <c r="P44" s="3">
        <v>4050</v>
      </c>
      <c r="Q44" s="3">
        <v>3510</v>
      </c>
      <c r="R44" s="3">
        <v>2430</v>
      </c>
      <c r="S44" s="1">
        <v>3570</v>
      </c>
      <c r="T44" s="1">
        <v>2880</v>
      </c>
      <c r="U44" s="5">
        <v>2160</v>
      </c>
      <c r="V44" s="23">
        <f t="shared" si="0"/>
        <v>21990</v>
      </c>
      <c r="W44" s="7">
        <f t="shared" si="1"/>
        <v>17850</v>
      </c>
      <c r="X44" s="7">
        <f t="shared" si="2"/>
        <v>13350</v>
      </c>
    </row>
    <row r="45" spans="1:24" x14ac:dyDescent="0.25">
      <c r="A45" s="2" t="s">
        <v>42</v>
      </c>
      <c r="B45" s="1" t="s">
        <v>4</v>
      </c>
      <c r="C45" s="1">
        <v>21066035</v>
      </c>
      <c r="D45" s="3">
        <v>193</v>
      </c>
      <c r="E45" s="3">
        <v>175</v>
      </c>
      <c r="F45" s="3">
        <v>125</v>
      </c>
      <c r="G45" s="1">
        <v>460</v>
      </c>
      <c r="H45" s="1">
        <v>415</v>
      </c>
      <c r="I45" s="1">
        <v>299</v>
      </c>
      <c r="J45" s="3">
        <v>460</v>
      </c>
      <c r="K45" s="3">
        <v>415</v>
      </c>
      <c r="L45" s="3">
        <v>299</v>
      </c>
      <c r="M45" s="1">
        <v>460</v>
      </c>
      <c r="N45" s="1">
        <v>415</v>
      </c>
      <c r="O45" s="1">
        <v>299</v>
      </c>
      <c r="P45" s="3">
        <v>337</v>
      </c>
      <c r="Q45" s="3">
        <v>298</v>
      </c>
      <c r="R45" s="3">
        <v>176</v>
      </c>
      <c r="S45" s="1">
        <v>460</v>
      </c>
      <c r="T45" s="1">
        <v>415</v>
      </c>
      <c r="U45" s="5">
        <v>299</v>
      </c>
      <c r="V45" s="23">
        <f t="shared" si="0"/>
        <v>2370</v>
      </c>
      <c r="W45" s="7">
        <f t="shared" si="1"/>
        <v>2133</v>
      </c>
      <c r="X45" s="7">
        <f t="shared" si="2"/>
        <v>1497</v>
      </c>
    </row>
    <row r="46" spans="1:24" x14ac:dyDescent="0.25">
      <c r="A46" s="2" t="s">
        <v>43</v>
      </c>
      <c r="B46" s="1" t="s">
        <v>4</v>
      </c>
      <c r="C46" s="1">
        <v>21066036</v>
      </c>
      <c r="D46" s="3">
        <v>573</v>
      </c>
      <c r="E46" s="3">
        <v>462</v>
      </c>
      <c r="F46" s="3">
        <v>345</v>
      </c>
      <c r="G46" s="1">
        <v>534</v>
      </c>
      <c r="H46" s="1">
        <v>429</v>
      </c>
      <c r="I46" s="1">
        <v>318</v>
      </c>
      <c r="J46" s="3">
        <v>534</v>
      </c>
      <c r="K46" s="3">
        <v>429</v>
      </c>
      <c r="L46" s="3">
        <v>318</v>
      </c>
      <c r="M46" s="1">
        <v>534</v>
      </c>
      <c r="N46" s="1">
        <v>429</v>
      </c>
      <c r="O46" s="1">
        <v>318</v>
      </c>
      <c r="P46" s="3">
        <v>260</v>
      </c>
      <c r="Q46" s="3">
        <v>211</v>
      </c>
      <c r="R46" s="3">
        <v>154</v>
      </c>
      <c r="S46" s="1">
        <v>534</v>
      </c>
      <c r="T46" s="1">
        <v>429</v>
      </c>
      <c r="U46" s="5">
        <v>318</v>
      </c>
      <c r="V46" s="23">
        <f t="shared" si="0"/>
        <v>2969</v>
      </c>
      <c r="W46" s="7">
        <f t="shared" si="1"/>
        <v>2389</v>
      </c>
      <c r="X46" s="7">
        <f t="shared" si="2"/>
        <v>1771</v>
      </c>
    </row>
    <row r="47" spans="1:24" x14ac:dyDescent="0.25">
      <c r="A47" s="2" t="s">
        <v>44</v>
      </c>
      <c r="B47" s="1" t="s">
        <v>4</v>
      </c>
      <c r="C47" s="1">
        <v>21066037</v>
      </c>
      <c r="D47" s="3">
        <v>1040</v>
      </c>
      <c r="E47" s="3">
        <v>600</v>
      </c>
      <c r="F47" s="3">
        <v>720</v>
      </c>
      <c r="G47" s="1">
        <v>1472</v>
      </c>
      <c r="H47" s="1">
        <v>523</v>
      </c>
      <c r="I47" s="1">
        <v>824</v>
      </c>
      <c r="J47" s="3">
        <v>1472</v>
      </c>
      <c r="K47" s="3">
        <v>523</v>
      </c>
      <c r="L47" s="3">
        <v>824</v>
      </c>
      <c r="M47" s="1">
        <v>1472</v>
      </c>
      <c r="N47" s="1">
        <v>523</v>
      </c>
      <c r="O47" s="1">
        <v>824</v>
      </c>
      <c r="P47" s="3">
        <v>983</v>
      </c>
      <c r="Q47" s="3">
        <v>424</v>
      </c>
      <c r="R47" s="3">
        <v>658</v>
      </c>
      <c r="S47" s="1">
        <v>1472</v>
      </c>
      <c r="T47" s="1">
        <v>523</v>
      </c>
      <c r="U47" s="5">
        <v>824</v>
      </c>
      <c r="V47" s="23">
        <f t="shared" si="0"/>
        <v>7911</v>
      </c>
      <c r="W47" s="7">
        <f t="shared" si="1"/>
        <v>3116</v>
      </c>
      <c r="X47" s="7">
        <f t="shared" si="2"/>
        <v>4674</v>
      </c>
    </row>
    <row r="48" spans="1:24" x14ac:dyDescent="0.25">
      <c r="A48" s="2" t="s">
        <v>45</v>
      </c>
      <c r="B48" s="1" t="s">
        <v>4</v>
      </c>
      <c r="C48" s="1">
        <v>21066038</v>
      </c>
      <c r="D48" s="3">
        <v>5670</v>
      </c>
      <c r="E48" s="3">
        <v>4440</v>
      </c>
      <c r="F48" s="3">
        <v>3660</v>
      </c>
      <c r="G48" s="1">
        <v>4440</v>
      </c>
      <c r="H48" s="1">
        <v>3330</v>
      </c>
      <c r="I48" s="1">
        <v>2700</v>
      </c>
      <c r="J48" s="3">
        <v>4440</v>
      </c>
      <c r="K48" s="3">
        <v>3330</v>
      </c>
      <c r="L48" s="3">
        <v>2700</v>
      </c>
      <c r="M48" s="1">
        <v>4440</v>
      </c>
      <c r="N48" s="1">
        <v>3330</v>
      </c>
      <c r="O48" s="1">
        <v>2700</v>
      </c>
      <c r="P48" s="3">
        <v>6360</v>
      </c>
      <c r="Q48" s="3">
        <v>4650</v>
      </c>
      <c r="R48" s="3">
        <v>3840</v>
      </c>
      <c r="S48" s="1">
        <v>4440</v>
      </c>
      <c r="T48" s="1">
        <v>3330</v>
      </c>
      <c r="U48" s="5">
        <v>2700</v>
      </c>
      <c r="V48" s="23">
        <f t="shared" si="0"/>
        <v>29790</v>
      </c>
      <c r="W48" s="7">
        <f t="shared" si="1"/>
        <v>22410</v>
      </c>
      <c r="X48" s="7">
        <f t="shared" si="2"/>
        <v>18300</v>
      </c>
    </row>
    <row r="49" spans="1:24" x14ac:dyDescent="0.25">
      <c r="A49" s="2" t="s">
        <v>46</v>
      </c>
      <c r="B49" s="1" t="s">
        <v>4</v>
      </c>
      <c r="C49" s="1">
        <v>21066039</v>
      </c>
      <c r="D49" s="3">
        <v>2921</v>
      </c>
      <c r="E49" s="3">
        <v>0</v>
      </c>
      <c r="F49" s="3">
        <v>0</v>
      </c>
      <c r="G49" s="1">
        <v>1450</v>
      </c>
      <c r="H49" s="1">
        <v>925</v>
      </c>
      <c r="I49" s="1">
        <v>860</v>
      </c>
      <c r="J49" s="3">
        <v>1450</v>
      </c>
      <c r="K49" s="3">
        <v>925</v>
      </c>
      <c r="L49" s="3">
        <v>860</v>
      </c>
      <c r="M49" s="1">
        <v>1450</v>
      </c>
      <c r="N49" s="1">
        <v>925</v>
      </c>
      <c r="O49" s="1">
        <v>860</v>
      </c>
      <c r="P49" s="3">
        <v>1434</v>
      </c>
      <c r="Q49" s="3">
        <v>944</v>
      </c>
      <c r="R49" s="3">
        <v>867</v>
      </c>
      <c r="S49" s="1">
        <v>1450</v>
      </c>
      <c r="T49" s="1">
        <v>925</v>
      </c>
      <c r="U49" s="5">
        <v>860</v>
      </c>
      <c r="V49" s="23">
        <f t="shared" si="0"/>
        <v>10155</v>
      </c>
      <c r="W49" s="7">
        <f t="shared" si="1"/>
        <v>4644</v>
      </c>
      <c r="X49" s="7">
        <f t="shared" si="2"/>
        <v>4307</v>
      </c>
    </row>
    <row r="50" spans="1:24" x14ac:dyDescent="0.25">
      <c r="A50" s="2" t="s">
        <v>47</v>
      </c>
      <c r="B50" s="1" t="s">
        <v>4</v>
      </c>
      <c r="C50" s="1">
        <v>21066040</v>
      </c>
      <c r="D50" s="3">
        <v>0</v>
      </c>
      <c r="E50" s="3">
        <v>0</v>
      </c>
      <c r="F50" s="3">
        <v>0</v>
      </c>
      <c r="G50" s="1">
        <v>0</v>
      </c>
      <c r="H50" s="1">
        <v>0</v>
      </c>
      <c r="I50" s="1">
        <v>0</v>
      </c>
      <c r="J50" s="3">
        <v>0</v>
      </c>
      <c r="K50" s="3">
        <v>0</v>
      </c>
      <c r="L50" s="3">
        <v>0</v>
      </c>
      <c r="M50" s="1">
        <v>0</v>
      </c>
      <c r="N50" s="1">
        <v>0</v>
      </c>
      <c r="O50" s="1">
        <v>0</v>
      </c>
      <c r="P50" s="3">
        <v>0</v>
      </c>
      <c r="Q50" s="3">
        <v>0</v>
      </c>
      <c r="R50" s="3">
        <v>0</v>
      </c>
      <c r="S50" s="1">
        <v>0</v>
      </c>
      <c r="T50" s="1">
        <v>0</v>
      </c>
      <c r="U50" s="5">
        <v>0</v>
      </c>
      <c r="V50" s="23">
        <f t="shared" si="0"/>
        <v>0</v>
      </c>
      <c r="W50" s="7">
        <f t="shared" si="1"/>
        <v>0</v>
      </c>
      <c r="X50" s="7">
        <f t="shared" si="2"/>
        <v>0</v>
      </c>
    </row>
    <row r="51" spans="1:24" x14ac:dyDescent="0.25">
      <c r="A51" s="2" t="s">
        <v>48</v>
      </c>
      <c r="B51" s="1" t="s">
        <v>4</v>
      </c>
      <c r="C51" s="1">
        <v>21066041</v>
      </c>
      <c r="D51" s="3">
        <v>799</v>
      </c>
      <c r="E51" s="3">
        <v>119</v>
      </c>
      <c r="F51" s="3">
        <v>512</v>
      </c>
      <c r="G51" s="1">
        <v>751</v>
      </c>
      <c r="H51" s="1">
        <v>120</v>
      </c>
      <c r="I51" s="1">
        <v>448</v>
      </c>
      <c r="J51" s="3">
        <v>751</v>
      </c>
      <c r="K51" s="3">
        <v>120</v>
      </c>
      <c r="L51" s="3">
        <v>448</v>
      </c>
      <c r="M51" s="1">
        <v>751</v>
      </c>
      <c r="N51" s="1">
        <v>120</v>
      </c>
      <c r="O51" s="1">
        <v>448</v>
      </c>
      <c r="P51" s="3">
        <v>1617</v>
      </c>
      <c r="Q51" s="3">
        <v>0</v>
      </c>
      <c r="R51" s="3">
        <v>0</v>
      </c>
      <c r="S51" s="1">
        <v>751</v>
      </c>
      <c r="T51" s="1">
        <v>120</v>
      </c>
      <c r="U51" s="5">
        <v>448</v>
      </c>
      <c r="V51" s="23">
        <f t="shared" si="0"/>
        <v>5420</v>
      </c>
      <c r="W51" s="7">
        <f t="shared" si="1"/>
        <v>599</v>
      </c>
      <c r="X51" s="7">
        <f t="shared" si="2"/>
        <v>2304</v>
      </c>
    </row>
    <row r="52" spans="1:24" x14ac:dyDescent="0.25">
      <c r="A52" s="2" t="s">
        <v>49</v>
      </c>
      <c r="B52" s="1" t="s">
        <v>4</v>
      </c>
      <c r="C52" s="1">
        <v>21066042</v>
      </c>
      <c r="D52" s="3">
        <v>500</v>
      </c>
      <c r="E52" s="3">
        <v>320</v>
      </c>
      <c r="F52" s="3">
        <v>375</v>
      </c>
      <c r="G52" s="1">
        <v>600</v>
      </c>
      <c r="H52" s="1">
        <v>320</v>
      </c>
      <c r="I52" s="1">
        <v>375</v>
      </c>
      <c r="J52" s="3">
        <v>600</v>
      </c>
      <c r="K52" s="3">
        <v>320</v>
      </c>
      <c r="L52" s="3">
        <v>375</v>
      </c>
      <c r="M52" s="1">
        <v>600</v>
      </c>
      <c r="N52" s="1">
        <v>320</v>
      </c>
      <c r="O52" s="1">
        <v>375</v>
      </c>
      <c r="P52" s="3">
        <v>583</v>
      </c>
      <c r="Q52" s="3">
        <v>357</v>
      </c>
      <c r="R52" s="3">
        <v>368</v>
      </c>
      <c r="S52" s="1">
        <v>600</v>
      </c>
      <c r="T52" s="1">
        <v>320</v>
      </c>
      <c r="U52" s="5">
        <v>375</v>
      </c>
      <c r="V52" s="23">
        <f t="shared" si="0"/>
        <v>3483</v>
      </c>
      <c r="W52" s="7">
        <f t="shared" si="1"/>
        <v>1957</v>
      </c>
      <c r="X52" s="7">
        <f t="shared" si="2"/>
        <v>2243</v>
      </c>
    </row>
    <row r="53" spans="1:24" x14ac:dyDescent="0.25">
      <c r="A53" s="2" t="s">
        <v>50</v>
      </c>
      <c r="B53" s="1" t="s">
        <v>4</v>
      </c>
      <c r="C53" s="1">
        <v>21066043</v>
      </c>
      <c r="D53" s="3">
        <f>275*30</f>
        <v>8250</v>
      </c>
      <c r="E53" s="3">
        <f>182*30</f>
        <v>5460</v>
      </c>
      <c r="F53" s="3">
        <f>154*30</f>
        <v>4620</v>
      </c>
      <c r="G53" s="1">
        <f>218*30</f>
        <v>6540</v>
      </c>
      <c r="H53" s="1">
        <f>116*30</f>
        <v>3480</v>
      </c>
      <c r="I53" s="1">
        <f>130*30</f>
        <v>3900</v>
      </c>
      <c r="J53" s="3">
        <f>218*30</f>
        <v>6540</v>
      </c>
      <c r="K53" s="3">
        <f>116*30</f>
        <v>3480</v>
      </c>
      <c r="L53" s="3">
        <f>130*30</f>
        <v>3900</v>
      </c>
      <c r="M53" s="1">
        <f>218*30</f>
        <v>6540</v>
      </c>
      <c r="N53" s="1">
        <f>116*30</f>
        <v>3480</v>
      </c>
      <c r="O53" s="1">
        <f>130*30</f>
        <v>3900</v>
      </c>
      <c r="P53" s="3">
        <v>8520</v>
      </c>
      <c r="Q53" s="3">
        <v>6000</v>
      </c>
      <c r="R53" s="3">
        <v>5190</v>
      </c>
      <c r="S53" s="1">
        <f>218*30</f>
        <v>6540</v>
      </c>
      <c r="T53" s="1">
        <f>116*30</f>
        <v>3480</v>
      </c>
      <c r="U53" s="5">
        <f>130*30</f>
        <v>3900</v>
      </c>
      <c r="V53" s="23">
        <f t="shared" si="0"/>
        <v>42930</v>
      </c>
      <c r="W53" s="7">
        <f t="shared" si="1"/>
        <v>25380</v>
      </c>
      <c r="X53" s="7">
        <f t="shared" si="2"/>
        <v>25410</v>
      </c>
    </row>
    <row r="54" spans="1:24" x14ac:dyDescent="0.25">
      <c r="A54" s="2" t="s">
        <v>51</v>
      </c>
      <c r="B54" s="1" t="s">
        <v>4</v>
      </c>
      <c r="C54" s="1">
        <v>22012047</v>
      </c>
      <c r="D54" s="3">
        <v>19260</v>
      </c>
      <c r="E54" s="3">
        <v>13170</v>
      </c>
      <c r="F54" s="3">
        <v>11400</v>
      </c>
      <c r="G54" s="1">
        <v>18060</v>
      </c>
      <c r="H54" s="1">
        <v>12030</v>
      </c>
      <c r="I54" s="1">
        <v>11070</v>
      </c>
      <c r="J54" s="3">
        <v>18060</v>
      </c>
      <c r="K54" s="3">
        <v>12030</v>
      </c>
      <c r="L54" s="3">
        <v>11070</v>
      </c>
      <c r="M54" s="1">
        <v>18060</v>
      </c>
      <c r="N54" s="1">
        <v>12030</v>
      </c>
      <c r="O54" s="1">
        <v>11070</v>
      </c>
      <c r="P54" s="3">
        <v>19110</v>
      </c>
      <c r="Q54" s="3">
        <v>13410</v>
      </c>
      <c r="R54" s="3">
        <v>11670</v>
      </c>
      <c r="S54" s="1">
        <v>18060</v>
      </c>
      <c r="T54" s="1">
        <v>12030</v>
      </c>
      <c r="U54" s="5">
        <v>11070</v>
      </c>
      <c r="V54" s="23">
        <f t="shared" si="0"/>
        <v>110610</v>
      </c>
      <c r="W54" s="7">
        <f t="shared" si="1"/>
        <v>74700</v>
      </c>
      <c r="X54" s="7">
        <f t="shared" si="2"/>
        <v>67350</v>
      </c>
    </row>
    <row r="55" spans="1:24" x14ac:dyDescent="0.25">
      <c r="A55" s="2" t="s">
        <v>52</v>
      </c>
      <c r="B55" s="1" t="s">
        <v>4</v>
      </c>
      <c r="C55" s="1">
        <v>22013055</v>
      </c>
      <c r="D55" s="3">
        <v>160</v>
      </c>
      <c r="E55" s="3">
        <v>118</v>
      </c>
      <c r="F55" s="3">
        <v>127</v>
      </c>
      <c r="G55" s="1">
        <v>120</v>
      </c>
      <c r="H55" s="1">
        <v>97</v>
      </c>
      <c r="I55" s="1">
        <v>83</v>
      </c>
      <c r="J55" s="3">
        <v>120</v>
      </c>
      <c r="K55" s="3">
        <v>97</v>
      </c>
      <c r="L55" s="3">
        <v>83</v>
      </c>
      <c r="M55" s="1">
        <v>120</v>
      </c>
      <c r="N55" s="1">
        <v>97</v>
      </c>
      <c r="O55" s="1">
        <v>83</v>
      </c>
      <c r="P55" s="3">
        <v>158</v>
      </c>
      <c r="Q55" s="3">
        <v>130</v>
      </c>
      <c r="R55" s="3">
        <v>95</v>
      </c>
      <c r="S55" s="1">
        <v>120</v>
      </c>
      <c r="T55" s="1">
        <v>97</v>
      </c>
      <c r="U55" s="5">
        <v>83</v>
      </c>
      <c r="V55" s="23">
        <f t="shared" si="0"/>
        <v>798</v>
      </c>
      <c r="W55" s="7">
        <f t="shared" si="1"/>
        <v>636</v>
      </c>
      <c r="X55" s="7">
        <f t="shared" si="2"/>
        <v>554</v>
      </c>
    </row>
    <row r="56" spans="1:24" x14ac:dyDescent="0.25">
      <c r="A56" s="2" t="s">
        <v>53</v>
      </c>
      <c r="B56" s="1" t="s">
        <v>4</v>
      </c>
      <c r="C56" s="1">
        <v>22016021</v>
      </c>
      <c r="D56" s="3">
        <v>1470</v>
      </c>
      <c r="E56" s="3">
        <v>1020</v>
      </c>
      <c r="F56" s="3">
        <v>750</v>
      </c>
      <c r="G56" s="1">
        <v>1410</v>
      </c>
      <c r="H56" s="1">
        <v>960</v>
      </c>
      <c r="I56" s="1">
        <v>720</v>
      </c>
      <c r="J56" s="3">
        <v>1410</v>
      </c>
      <c r="K56" s="3">
        <v>960</v>
      </c>
      <c r="L56" s="3">
        <v>720</v>
      </c>
      <c r="M56" s="1">
        <v>1410</v>
      </c>
      <c r="N56" s="1">
        <v>960</v>
      </c>
      <c r="O56" s="1">
        <v>720</v>
      </c>
      <c r="P56" s="3">
        <v>1440</v>
      </c>
      <c r="Q56" s="3">
        <v>1170</v>
      </c>
      <c r="R56" s="3">
        <v>900</v>
      </c>
      <c r="S56" s="1">
        <v>1410</v>
      </c>
      <c r="T56" s="1">
        <v>960</v>
      </c>
      <c r="U56" s="5">
        <v>720</v>
      </c>
      <c r="V56" s="23">
        <f t="shared" si="0"/>
        <v>8550</v>
      </c>
      <c r="W56" s="7">
        <f t="shared" si="1"/>
        <v>6030</v>
      </c>
      <c r="X56" s="7">
        <f t="shared" si="2"/>
        <v>4530</v>
      </c>
    </row>
    <row r="57" spans="1:24" x14ac:dyDescent="0.25">
      <c r="A57" s="2" t="s">
        <v>54</v>
      </c>
      <c r="B57" s="1" t="s">
        <v>4</v>
      </c>
      <c r="C57" s="1">
        <v>22016036</v>
      </c>
      <c r="D57" s="3">
        <v>1281</v>
      </c>
      <c r="E57" s="3">
        <v>0</v>
      </c>
      <c r="F57" s="3">
        <v>0</v>
      </c>
      <c r="G57" s="1">
        <v>159</v>
      </c>
      <c r="H57" s="1">
        <v>325</v>
      </c>
      <c r="I57" s="1">
        <v>618</v>
      </c>
      <c r="J57" s="3">
        <v>159</v>
      </c>
      <c r="K57" s="3">
        <v>325</v>
      </c>
      <c r="L57" s="3">
        <v>618</v>
      </c>
      <c r="M57" s="1">
        <v>159</v>
      </c>
      <c r="N57" s="1">
        <v>325</v>
      </c>
      <c r="O57" s="1">
        <v>618</v>
      </c>
      <c r="P57" s="3">
        <v>210</v>
      </c>
      <c r="Q57" s="3">
        <v>404</v>
      </c>
      <c r="R57" s="3">
        <v>836</v>
      </c>
      <c r="S57" s="1">
        <v>159</v>
      </c>
      <c r="T57" s="1">
        <v>325</v>
      </c>
      <c r="U57" s="5">
        <v>618</v>
      </c>
      <c r="V57" s="23">
        <f t="shared" si="0"/>
        <v>2127</v>
      </c>
      <c r="W57" s="7">
        <f t="shared" si="1"/>
        <v>1704</v>
      </c>
      <c r="X57" s="7">
        <f t="shared" si="2"/>
        <v>3308</v>
      </c>
    </row>
    <row r="58" spans="1:24" x14ac:dyDescent="0.25">
      <c r="A58" s="2" t="s">
        <v>55</v>
      </c>
      <c r="B58" s="1" t="s">
        <v>4</v>
      </c>
      <c r="C58" s="1">
        <v>22019027</v>
      </c>
      <c r="D58" s="3">
        <v>77</v>
      </c>
      <c r="E58" s="3">
        <v>76</v>
      </c>
      <c r="F58" s="3">
        <v>1</v>
      </c>
      <c r="G58" s="1">
        <v>70</v>
      </c>
      <c r="H58" s="1">
        <v>69</v>
      </c>
      <c r="I58" s="1">
        <v>0</v>
      </c>
      <c r="J58" s="3">
        <v>70</v>
      </c>
      <c r="K58" s="3">
        <v>69</v>
      </c>
      <c r="L58" s="3">
        <v>0</v>
      </c>
      <c r="M58" s="1">
        <v>70</v>
      </c>
      <c r="N58" s="1">
        <v>69</v>
      </c>
      <c r="O58" s="1">
        <v>0</v>
      </c>
      <c r="P58" s="3">
        <v>94</v>
      </c>
      <c r="Q58" s="3">
        <v>94</v>
      </c>
      <c r="R58" s="3">
        <v>1</v>
      </c>
      <c r="S58" s="1">
        <v>70</v>
      </c>
      <c r="T58" s="1">
        <v>69</v>
      </c>
      <c r="U58" s="5">
        <v>0</v>
      </c>
      <c r="V58" s="23">
        <f t="shared" si="0"/>
        <v>451</v>
      </c>
      <c r="W58" s="7">
        <f t="shared" si="1"/>
        <v>446</v>
      </c>
      <c r="X58" s="7">
        <f t="shared" si="2"/>
        <v>2</v>
      </c>
    </row>
    <row r="59" spans="1:24" x14ac:dyDescent="0.25">
      <c r="A59" s="2" t="s">
        <v>56</v>
      </c>
      <c r="B59" s="1" t="s">
        <v>4</v>
      </c>
      <c r="C59" s="1">
        <v>22019031</v>
      </c>
      <c r="D59" s="3">
        <v>67</v>
      </c>
      <c r="E59" s="3">
        <v>63</v>
      </c>
      <c r="F59" s="3">
        <v>54</v>
      </c>
      <c r="G59" s="1">
        <v>10</v>
      </c>
      <c r="H59" s="1">
        <v>18</v>
      </c>
      <c r="I59" s="1">
        <v>7</v>
      </c>
      <c r="J59" s="3">
        <v>10</v>
      </c>
      <c r="K59" s="3">
        <v>18</v>
      </c>
      <c r="L59" s="3">
        <v>7</v>
      </c>
      <c r="M59" s="1">
        <v>10</v>
      </c>
      <c r="N59" s="1">
        <v>18</v>
      </c>
      <c r="O59" s="1">
        <v>7</v>
      </c>
      <c r="P59" s="3">
        <v>60</v>
      </c>
      <c r="Q59" s="3">
        <v>49</v>
      </c>
      <c r="R59" s="3">
        <v>80</v>
      </c>
      <c r="S59" s="1">
        <v>10</v>
      </c>
      <c r="T59" s="1">
        <v>18</v>
      </c>
      <c r="U59" s="5">
        <v>7</v>
      </c>
      <c r="V59" s="23">
        <f t="shared" si="0"/>
        <v>167</v>
      </c>
      <c r="W59" s="7">
        <f t="shared" si="1"/>
        <v>184</v>
      </c>
      <c r="X59" s="7">
        <f t="shared" si="2"/>
        <v>162</v>
      </c>
    </row>
    <row r="60" spans="1:24" x14ac:dyDescent="0.25">
      <c r="A60" s="2" t="s">
        <v>57</v>
      </c>
      <c r="B60" s="1" t="s">
        <v>58</v>
      </c>
      <c r="C60" s="1" t="s">
        <v>59</v>
      </c>
      <c r="D60" s="3">
        <v>375</v>
      </c>
      <c r="E60" s="3">
        <v>67</v>
      </c>
      <c r="F60" s="3">
        <v>114</v>
      </c>
      <c r="G60" s="1">
        <v>339</v>
      </c>
      <c r="H60" s="1">
        <v>176</v>
      </c>
      <c r="I60" s="1">
        <v>117</v>
      </c>
      <c r="J60" s="3">
        <v>339</v>
      </c>
      <c r="K60" s="3">
        <v>176</v>
      </c>
      <c r="L60" s="3">
        <v>117</v>
      </c>
      <c r="M60" s="1">
        <v>339</v>
      </c>
      <c r="N60" s="1">
        <v>176</v>
      </c>
      <c r="O60" s="1">
        <v>117</v>
      </c>
      <c r="P60" s="3">
        <v>346</v>
      </c>
      <c r="Q60" s="3">
        <v>39</v>
      </c>
      <c r="R60" s="3">
        <v>197</v>
      </c>
      <c r="S60" s="1">
        <v>339</v>
      </c>
      <c r="T60" s="1">
        <v>176</v>
      </c>
      <c r="U60" s="5">
        <v>117</v>
      </c>
      <c r="V60" s="23">
        <f t="shared" si="0"/>
        <v>2077</v>
      </c>
      <c r="W60" s="7">
        <f t="shared" si="1"/>
        <v>810</v>
      </c>
      <c r="X60" s="7">
        <f t="shared" si="2"/>
        <v>779</v>
      </c>
    </row>
    <row r="61" spans="1:24" x14ac:dyDescent="0.25">
      <c r="A61" s="2" t="s">
        <v>60</v>
      </c>
      <c r="B61" s="1" t="s">
        <v>58</v>
      </c>
      <c r="C61" s="1" t="s">
        <v>61</v>
      </c>
      <c r="D61" s="3">
        <v>206</v>
      </c>
      <c r="E61" s="3">
        <v>335</v>
      </c>
      <c r="F61" s="3">
        <v>1</v>
      </c>
      <c r="G61" s="1">
        <v>283</v>
      </c>
      <c r="H61" s="1">
        <v>361</v>
      </c>
      <c r="I61" s="1">
        <v>1</v>
      </c>
      <c r="J61" s="3">
        <v>283</v>
      </c>
      <c r="K61" s="3">
        <v>361</v>
      </c>
      <c r="L61" s="3">
        <v>1</v>
      </c>
      <c r="M61" s="1">
        <v>283</v>
      </c>
      <c r="N61" s="1">
        <v>361</v>
      </c>
      <c r="O61" s="1">
        <v>1</v>
      </c>
      <c r="P61" s="3">
        <v>0</v>
      </c>
      <c r="Q61" s="3">
        <v>347</v>
      </c>
      <c r="R61" s="3">
        <v>455</v>
      </c>
      <c r="S61" s="1">
        <v>283</v>
      </c>
      <c r="T61" s="1">
        <v>361</v>
      </c>
      <c r="U61" s="5">
        <v>1</v>
      </c>
      <c r="V61" s="23">
        <f t="shared" si="0"/>
        <v>1338</v>
      </c>
      <c r="W61" s="7">
        <f t="shared" si="1"/>
        <v>2126</v>
      </c>
      <c r="X61" s="7">
        <f t="shared" si="2"/>
        <v>460</v>
      </c>
    </row>
    <row r="62" spans="1:24" x14ac:dyDescent="0.25">
      <c r="A62" s="2" t="s">
        <v>62</v>
      </c>
      <c r="B62" s="1" t="s">
        <v>58</v>
      </c>
      <c r="C62" s="1" t="s">
        <v>63</v>
      </c>
      <c r="D62" s="3">
        <v>1006</v>
      </c>
      <c r="E62" s="3">
        <v>0</v>
      </c>
      <c r="F62" s="3">
        <v>0</v>
      </c>
      <c r="G62" s="1">
        <v>197</v>
      </c>
      <c r="H62" s="1">
        <v>357</v>
      </c>
      <c r="I62" s="1">
        <v>131</v>
      </c>
      <c r="J62" s="3">
        <v>197</v>
      </c>
      <c r="K62" s="3">
        <v>357</v>
      </c>
      <c r="L62" s="3">
        <v>131</v>
      </c>
      <c r="M62" s="1">
        <v>197</v>
      </c>
      <c r="N62" s="1">
        <v>357</v>
      </c>
      <c r="O62" s="1">
        <v>131</v>
      </c>
      <c r="P62" s="3">
        <v>352</v>
      </c>
      <c r="Q62" s="3">
        <v>435</v>
      </c>
      <c r="R62" s="3">
        <v>233</v>
      </c>
      <c r="S62" s="1">
        <v>197</v>
      </c>
      <c r="T62" s="1">
        <v>357</v>
      </c>
      <c r="U62" s="5">
        <v>131</v>
      </c>
      <c r="V62" s="23">
        <f t="shared" si="0"/>
        <v>2146</v>
      </c>
      <c r="W62" s="7">
        <f t="shared" si="1"/>
        <v>1863</v>
      </c>
      <c r="X62" s="7">
        <f t="shared" si="2"/>
        <v>757</v>
      </c>
    </row>
    <row r="63" spans="1:24" x14ac:dyDescent="0.25">
      <c r="A63" s="2" t="s">
        <v>64</v>
      </c>
      <c r="B63" s="1" t="s">
        <v>58</v>
      </c>
      <c r="C63" s="1" t="s">
        <v>65</v>
      </c>
      <c r="D63" s="3">
        <v>1054</v>
      </c>
      <c r="E63" s="3">
        <v>0</v>
      </c>
      <c r="F63" s="3">
        <v>0</v>
      </c>
      <c r="G63" s="1">
        <v>634</v>
      </c>
      <c r="H63" s="1">
        <v>263</v>
      </c>
      <c r="I63" s="1">
        <v>240</v>
      </c>
      <c r="J63" s="3">
        <v>634</v>
      </c>
      <c r="K63" s="3">
        <v>263</v>
      </c>
      <c r="L63" s="3">
        <v>240</v>
      </c>
      <c r="M63" s="1">
        <v>634</v>
      </c>
      <c r="N63" s="1">
        <v>263</v>
      </c>
      <c r="O63" s="1">
        <v>240</v>
      </c>
      <c r="P63" s="3">
        <v>498</v>
      </c>
      <c r="Q63" s="3">
        <v>209</v>
      </c>
      <c r="R63" s="3">
        <v>262</v>
      </c>
      <c r="S63" s="1">
        <v>634</v>
      </c>
      <c r="T63" s="1">
        <v>263</v>
      </c>
      <c r="U63" s="5">
        <v>240</v>
      </c>
      <c r="V63" s="23">
        <f t="shared" si="0"/>
        <v>4088</v>
      </c>
      <c r="W63" s="7">
        <f t="shared" si="1"/>
        <v>1261</v>
      </c>
      <c r="X63" s="7">
        <f t="shared" si="2"/>
        <v>1222</v>
      </c>
    </row>
    <row r="64" spans="1:24" x14ac:dyDescent="0.25">
      <c r="A64" s="2" t="s">
        <v>66</v>
      </c>
      <c r="B64" s="1" t="s">
        <v>58</v>
      </c>
      <c r="C64" s="1" t="s">
        <v>67</v>
      </c>
      <c r="D64" s="3">
        <v>57</v>
      </c>
      <c r="E64" s="3">
        <v>31</v>
      </c>
      <c r="F64" s="3">
        <v>44</v>
      </c>
      <c r="G64" s="1">
        <v>48</v>
      </c>
      <c r="H64" s="1">
        <v>33</v>
      </c>
      <c r="I64" s="1">
        <v>31</v>
      </c>
      <c r="J64" s="3">
        <v>48</v>
      </c>
      <c r="K64" s="3">
        <v>33</v>
      </c>
      <c r="L64" s="3">
        <v>31</v>
      </c>
      <c r="M64" s="1">
        <v>48</v>
      </c>
      <c r="N64" s="1">
        <v>33</v>
      </c>
      <c r="O64" s="1">
        <v>31</v>
      </c>
      <c r="P64" s="3">
        <v>74</v>
      </c>
      <c r="Q64" s="3">
        <v>39</v>
      </c>
      <c r="R64" s="3">
        <v>45</v>
      </c>
      <c r="S64" s="1">
        <v>48</v>
      </c>
      <c r="T64" s="1">
        <v>33</v>
      </c>
      <c r="U64" s="5">
        <v>31</v>
      </c>
      <c r="V64" s="23">
        <f t="shared" si="0"/>
        <v>323</v>
      </c>
      <c r="W64" s="7">
        <f t="shared" si="1"/>
        <v>202</v>
      </c>
      <c r="X64" s="7">
        <f t="shared" si="2"/>
        <v>213</v>
      </c>
    </row>
    <row r="65" spans="1:24" x14ac:dyDescent="0.25">
      <c r="A65" s="2" t="s">
        <v>68</v>
      </c>
      <c r="B65" s="1" t="s">
        <v>58</v>
      </c>
      <c r="C65" s="1" t="s">
        <v>69</v>
      </c>
      <c r="D65" s="3">
        <f>168*30</f>
        <v>5040</v>
      </c>
      <c r="E65" s="3">
        <f>128*30</f>
        <v>3840</v>
      </c>
      <c r="F65" s="3">
        <f>97*30</f>
        <v>2910</v>
      </c>
      <c r="G65" s="1">
        <f>173*30</f>
        <v>5190</v>
      </c>
      <c r="H65" s="1">
        <f>145*30</f>
        <v>4350</v>
      </c>
      <c r="I65" s="1">
        <f>99*30</f>
        <v>2970</v>
      </c>
      <c r="J65" s="3">
        <f>173*30</f>
        <v>5190</v>
      </c>
      <c r="K65" s="3">
        <f>145*30</f>
        <v>4350</v>
      </c>
      <c r="L65" s="3">
        <f>99*30</f>
        <v>2970</v>
      </c>
      <c r="M65" s="1">
        <f>173*30</f>
        <v>5190</v>
      </c>
      <c r="N65" s="1">
        <f>145*30</f>
        <v>4350</v>
      </c>
      <c r="O65" s="1">
        <f>99*30</f>
        <v>2970</v>
      </c>
      <c r="P65" s="3">
        <v>4260</v>
      </c>
      <c r="Q65" s="3">
        <v>3360</v>
      </c>
      <c r="R65" s="3">
        <v>2520</v>
      </c>
      <c r="S65" s="1">
        <f>173*30</f>
        <v>5190</v>
      </c>
      <c r="T65" s="1">
        <f>145*30</f>
        <v>4350</v>
      </c>
      <c r="U65" s="5">
        <f>99*30</f>
        <v>2970</v>
      </c>
      <c r="V65" s="23">
        <f t="shared" si="0"/>
        <v>30060</v>
      </c>
      <c r="W65" s="7">
        <f t="shared" si="1"/>
        <v>24600</v>
      </c>
      <c r="X65" s="7">
        <f t="shared" si="2"/>
        <v>17310</v>
      </c>
    </row>
    <row r="66" spans="1:24" x14ac:dyDescent="0.25">
      <c r="A66" s="2" t="s">
        <v>70</v>
      </c>
      <c r="B66" s="1" t="s">
        <v>58</v>
      </c>
      <c r="C66" s="1" t="s">
        <v>71</v>
      </c>
      <c r="D66" s="3">
        <v>142</v>
      </c>
      <c r="E66" s="3">
        <v>51</v>
      </c>
      <c r="F66" s="3">
        <v>0</v>
      </c>
      <c r="G66" s="1">
        <v>136</v>
      </c>
      <c r="H66" s="1">
        <v>46</v>
      </c>
      <c r="I66" s="1">
        <v>0</v>
      </c>
      <c r="J66" s="3">
        <v>136</v>
      </c>
      <c r="K66" s="3">
        <v>46</v>
      </c>
      <c r="L66" s="3">
        <v>0</v>
      </c>
      <c r="M66" s="1">
        <v>136</v>
      </c>
      <c r="N66" s="1">
        <v>46</v>
      </c>
      <c r="O66" s="1">
        <v>0</v>
      </c>
      <c r="P66" s="3">
        <v>147</v>
      </c>
      <c r="Q66" s="3">
        <v>48</v>
      </c>
      <c r="R66" s="3">
        <v>0</v>
      </c>
      <c r="S66" s="1">
        <v>136</v>
      </c>
      <c r="T66" s="1">
        <v>46</v>
      </c>
      <c r="U66" s="5">
        <v>0</v>
      </c>
      <c r="V66" s="23">
        <f t="shared" si="0"/>
        <v>833</v>
      </c>
      <c r="W66" s="7">
        <f t="shared" si="1"/>
        <v>283</v>
      </c>
      <c r="X66" s="7">
        <f t="shared" si="2"/>
        <v>0</v>
      </c>
    </row>
    <row r="67" spans="1:24" x14ac:dyDescent="0.25">
      <c r="A67" s="2" t="s">
        <v>72</v>
      </c>
      <c r="B67" s="1" t="s">
        <v>58</v>
      </c>
      <c r="C67" s="1" t="s">
        <v>73</v>
      </c>
      <c r="D67" s="3">
        <v>237</v>
      </c>
      <c r="E67" s="3">
        <v>323</v>
      </c>
      <c r="F67" s="3">
        <v>190</v>
      </c>
      <c r="G67" s="1">
        <v>168</v>
      </c>
      <c r="H67" s="1">
        <v>219</v>
      </c>
      <c r="I67" s="1">
        <v>214</v>
      </c>
      <c r="J67" s="3">
        <v>168</v>
      </c>
      <c r="K67" s="3">
        <v>219</v>
      </c>
      <c r="L67" s="3">
        <v>214</v>
      </c>
      <c r="M67" s="1">
        <v>168</v>
      </c>
      <c r="N67" s="1">
        <v>219</v>
      </c>
      <c r="O67" s="1">
        <v>214</v>
      </c>
      <c r="P67" s="3">
        <v>172</v>
      </c>
      <c r="Q67" s="3">
        <v>238</v>
      </c>
      <c r="R67" s="3">
        <v>143</v>
      </c>
      <c r="S67" s="1">
        <v>168</v>
      </c>
      <c r="T67" s="1">
        <v>219</v>
      </c>
      <c r="U67" s="5">
        <v>214</v>
      </c>
      <c r="V67" s="23">
        <f t="shared" si="0"/>
        <v>1081</v>
      </c>
      <c r="W67" s="7">
        <f t="shared" si="1"/>
        <v>1437</v>
      </c>
      <c r="X67" s="7">
        <f t="shared" si="2"/>
        <v>1189</v>
      </c>
    </row>
    <row r="68" spans="1:24" x14ac:dyDescent="0.25">
      <c r="A68" s="2" t="s">
        <v>74</v>
      </c>
      <c r="B68" s="1" t="s">
        <v>58</v>
      </c>
      <c r="C68" s="1" t="s">
        <v>75</v>
      </c>
      <c r="D68" s="3">
        <v>100</v>
      </c>
      <c r="E68" s="3">
        <v>65</v>
      </c>
      <c r="F68" s="3">
        <v>49</v>
      </c>
      <c r="G68" s="1">
        <v>136</v>
      </c>
      <c r="H68" s="1">
        <v>89</v>
      </c>
      <c r="I68" s="1">
        <v>113</v>
      </c>
      <c r="J68" s="3">
        <v>136</v>
      </c>
      <c r="K68" s="3">
        <v>89</v>
      </c>
      <c r="L68" s="3">
        <v>113</v>
      </c>
      <c r="M68" s="1">
        <v>136</v>
      </c>
      <c r="N68" s="1">
        <v>89</v>
      </c>
      <c r="O68" s="1">
        <v>113</v>
      </c>
      <c r="P68" s="3">
        <v>86</v>
      </c>
      <c r="Q68" s="3">
        <v>69</v>
      </c>
      <c r="R68" s="3">
        <v>43</v>
      </c>
      <c r="S68" s="1">
        <v>136</v>
      </c>
      <c r="T68" s="1">
        <v>89</v>
      </c>
      <c r="U68" s="5">
        <v>113</v>
      </c>
      <c r="V68" s="23">
        <f t="shared" ref="V68:V129" si="3">SUM(D68,G68,J68,M68,P68,S68)</f>
        <v>730</v>
      </c>
      <c r="W68" s="7">
        <f t="shared" ref="W68:W129" si="4">SUM(E68,H68,K68,N68,Q68,T68)</f>
        <v>490</v>
      </c>
      <c r="X68" s="7">
        <f t="shared" ref="X68:X129" si="5">SUM(F68,I68,L68,O68,R68,U68)</f>
        <v>544</v>
      </c>
    </row>
    <row r="69" spans="1:24" x14ac:dyDescent="0.25">
      <c r="A69" s="2" t="s">
        <v>76</v>
      </c>
      <c r="B69" s="1" t="s">
        <v>58</v>
      </c>
      <c r="C69" s="1" t="s">
        <v>77</v>
      </c>
      <c r="D69" s="3">
        <v>869</v>
      </c>
      <c r="E69" s="3">
        <v>0</v>
      </c>
      <c r="F69" s="3">
        <v>0</v>
      </c>
      <c r="G69" s="1">
        <v>306</v>
      </c>
      <c r="H69" s="1">
        <v>268</v>
      </c>
      <c r="I69" s="1">
        <v>181</v>
      </c>
      <c r="J69" s="3">
        <v>306</v>
      </c>
      <c r="K69" s="3">
        <v>268</v>
      </c>
      <c r="L69" s="3">
        <v>181</v>
      </c>
      <c r="M69" s="1">
        <v>306</v>
      </c>
      <c r="N69" s="1">
        <v>268</v>
      </c>
      <c r="O69" s="1">
        <v>181</v>
      </c>
      <c r="P69" s="3">
        <v>346</v>
      </c>
      <c r="Q69" s="3">
        <v>305</v>
      </c>
      <c r="R69" s="3">
        <v>120</v>
      </c>
      <c r="S69" s="1">
        <v>306</v>
      </c>
      <c r="T69" s="1">
        <v>268</v>
      </c>
      <c r="U69" s="5">
        <v>181</v>
      </c>
      <c r="V69" s="23">
        <f t="shared" si="3"/>
        <v>2439</v>
      </c>
      <c r="W69" s="7">
        <f t="shared" si="4"/>
        <v>1377</v>
      </c>
      <c r="X69" s="7">
        <f t="shared" si="5"/>
        <v>844</v>
      </c>
    </row>
    <row r="70" spans="1:24" x14ac:dyDescent="0.25">
      <c r="A70" s="2" t="s">
        <v>78</v>
      </c>
      <c r="B70" s="1" t="s">
        <v>58</v>
      </c>
      <c r="C70" s="1" t="s">
        <v>79</v>
      </c>
      <c r="D70" s="3">
        <v>4831</v>
      </c>
      <c r="E70" s="3">
        <v>0</v>
      </c>
      <c r="F70" s="3">
        <v>0</v>
      </c>
      <c r="G70" s="1">
        <v>1472</v>
      </c>
      <c r="H70" s="1">
        <v>1306</v>
      </c>
      <c r="I70" s="1">
        <v>902</v>
      </c>
      <c r="J70" s="3">
        <v>1472</v>
      </c>
      <c r="K70" s="3">
        <v>1306</v>
      </c>
      <c r="L70" s="3">
        <v>902</v>
      </c>
      <c r="M70" s="1">
        <v>1472</v>
      </c>
      <c r="N70" s="1">
        <v>1306</v>
      </c>
      <c r="O70" s="1">
        <v>902</v>
      </c>
      <c r="P70" s="3">
        <v>1831</v>
      </c>
      <c r="Q70" s="3">
        <v>1264</v>
      </c>
      <c r="R70" s="3">
        <v>1141</v>
      </c>
      <c r="S70" s="1">
        <v>1472</v>
      </c>
      <c r="T70" s="1">
        <v>1306</v>
      </c>
      <c r="U70" s="5">
        <v>902</v>
      </c>
      <c r="V70" s="23">
        <f t="shared" si="3"/>
        <v>12550</v>
      </c>
      <c r="W70" s="7">
        <f t="shared" si="4"/>
        <v>6488</v>
      </c>
      <c r="X70" s="7">
        <f t="shared" si="5"/>
        <v>4749</v>
      </c>
    </row>
    <row r="71" spans="1:24" x14ac:dyDescent="0.25">
      <c r="A71" s="2" t="s">
        <v>80</v>
      </c>
      <c r="B71" s="1" t="s">
        <v>58</v>
      </c>
      <c r="C71" s="1" t="s">
        <v>81</v>
      </c>
      <c r="D71" s="3">
        <v>53</v>
      </c>
      <c r="E71" s="3">
        <v>53</v>
      </c>
      <c r="F71" s="3">
        <v>42</v>
      </c>
      <c r="G71" s="1">
        <v>16</v>
      </c>
      <c r="H71" s="1">
        <v>22</v>
      </c>
      <c r="I71" s="1">
        <v>21</v>
      </c>
      <c r="J71" s="3">
        <v>16</v>
      </c>
      <c r="K71" s="3">
        <v>22</v>
      </c>
      <c r="L71" s="3">
        <v>21</v>
      </c>
      <c r="M71" s="1">
        <v>16</v>
      </c>
      <c r="N71" s="1">
        <v>22</v>
      </c>
      <c r="O71" s="1">
        <v>21</v>
      </c>
      <c r="P71" s="3">
        <v>24</v>
      </c>
      <c r="Q71" s="3">
        <v>56</v>
      </c>
      <c r="R71" s="3">
        <v>18</v>
      </c>
      <c r="S71" s="1">
        <v>16</v>
      </c>
      <c r="T71" s="1">
        <v>22</v>
      </c>
      <c r="U71" s="5">
        <v>21</v>
      </c>
      <c r="V71" s="23">
        <f t="shared" si="3"/>
        <v>141</v>
      </c>
      <c r="W71" s="7">
        <f t="shared" si="4"/>
        <v>197</v>
      </c>
      <c r="X71" s="7">
        <f t="shared" si="5"/>
        <v>144</v>
      </c>
    </row>
    <row r="72" spans="1:24" x14ac:dyDescent="0.25">
      <c r="A72" s="2" t="s">
        <v>82</v>
      </c>
      <c r="B72" s="1" t="s">
        <v>58</v>
      </c>
      <c r="C72" s="1" t="s">
        <v>83</v>
      </c>
      <c r="D72" s="3">
        <v>88</v>
      </c>
      <c r="E72" s="3">
        <v>66</v>
      </c>
      <c r="F72" s="3">
        <v>63</v>
      </c>
      <c r="G72" s="1">
        <v>195</v>
      </c>
      <c r="H72" s="1">
        <v>109</v>
      </c>
      <c r="I72" s="1">
        <v>90</v>
      </c>
      <c r="J72" s="3">
        <v>195</v>
      </c>
      <c r="K72" s="3">
        <v>109</v>
      </c>
      <c r="L72" s="3">
        <v>90</v>
      </c>
      <c r="M72" s="1">
        <v>195</v>
      </c>
      <c r="N72" s="1">
        <v>109</v>
      </c>
      <c r="O72" s="1">
        <v>90</v>
      </c>
      <c r="P72" s="3">
        <v>144</v>
      </c>
      <c r="Q72" s="3">
        <v>130</v>
      </c>
      <c r="R72" s="3">
        <v>105</v>
      </c>
      <c r="S72" s="1">
        <v>195</v>
      </c>
      <c r="T72" s="1">
        <v>109</v>
      </c>
      <c r="U72" s="5">
        <v>90</v>
      </c>
      <c r="V72" s="23">
        <f t="shared" si="3"/>
        <v>1012</v>
      </c>
      <c r="W72" s="7">
        <f t="shared" si="4"/>
        <v>632</v>
      </c>
      <c r="X72" s="7">
        <f t="shared" si="5"/>
        <v>528</v>
      </c>
    </row>
    <row r="73" spans="1:24" x14ac:dyDescent="0.25">
      <c r="A73" s="2" t="s">
        <v>84</v>
      </c>
      <c r="B73" s="1" t="s">
        <v>58</v>
      </c>
      <c r="C73" s="1" t="s">
        <v>85</v>
      </c>
      <c r="D73" s="3">
        <v>90</v>
      </c>
      <c r="E73" s="3">
        <v>30</v>
      </c>
      <c r="F73" s="3">
        <v>60</v>
      </c>
      <c r="G73" s="1">
        <v>90</v>
      </c>
      <c r="H73" s="1">
        <v>30</v>
      </c>
      <c r="I73" s="1">
        <v>30</v>
      </c>
      <c r="J73" s="3">
        <v>90</v>
      </c>
      <c r="K73" s="3">
        <v>30</v>
      </c>
      <c r="L73" s="3">
        <v>30</v>
      </c>
      <c r="M73" s="1">
        <v>90</v>
      </c>
      <c r="N73" s="1">
        <v>30</v>
      </c>
      <c r="O73" s="1">
        <v>30</v>
      </c>
      <c r="P73" s="3">
        <v>120</v>
      </c>
      <c r="Q73" s="3">
        <v>30</v>
      </c>
      <c r="R73" s="3">
        <v>90</v>
      </c>
      <c r="S73" s="1">
        <v>90</v>
      </c>
      <c r="T73" s="1">
        <v>30</v>
      </c>
      <c r="U73" s="5">
        <v>30</v>
      </c>
      <c r="V73" s="23">
        <f t="shared" si="3"/>
        <v>570</v>
      </c>
      <c r="W73" s="7">
        <f t="shared" si="4"/>
        <v>180</v>
      </c>
      <c r="X73" s="7">
        <f t="shared" si="5"/>
        <v>270</v>
      </c>
    </row>
    <row r="74" spans="1:24" x14ac:dyDescent="0.25">
      <c r="A74" s="2" t="s">
        <v>86</v>
      </c>
      <c r="B74" s="1" t="s">
        <v>58</v>
      </c>
      <c r="C74" s="1" t="s">
        <v>87</v>
      </c>
      <c r="D74" s="3">
        <v>478</v>
      </c>
      <c r="E74" s="3">
        <v>252</v>
      </c>
      <c r="F74" s="3">
        <v>272</v>
      </c>
      <c r="G74" s="1">
        <v>513</v>
      </c>
      <c r="H74" s="1">
        <v>265</v>
      </c>
      <c r="I74" s="1">
        <v>470</v>
      </c>
      <c r="J74" s="3">
        <v>513</v>
      </c>
      <c r="K74" s="3">
        <v>265</v>
      </c>
      <c r="L74" s="3">
        <v>470</v>
      </c>
      <c r="M74" s="1">
        <v>513</v>
      </c>
      <c r="N74" s="1">
        <v>265</v>
      </c>
      <c r="O74" s="1">
        <v>470</v>
      </c>
      <c r="P74" s="3">
        <v>514</v>
      </c>
      <c r="Q74" s="3">
        <v>307</v>
      </c>
      <c r="R74" s="3">
        <v>356</v>
      </c>
      <c r="S74" s="1">
        <v>513</v>
      </c>
      <c r="T74" s="1">
        <v>265</v>
      </c>
      <c r="U74" s="5">
        <v>470</v>
      </c>
      <c r="V74" s="23">
        <f t="shared" si="3"/>
        <v>3044</v>
      </c>
      <c r="W74" s="7">
        <f t="shared" si="4"/>
        <v>1619</v>
      </c>
      <c r="X74" s="7">
        <f t="shared" si="5"/>
        <v>2508</v>
      </c>
    </row>
    <row r="75" spans="1:24" x14ac:dyDescent="0.25">
      <c r="A75" s="2" t="s">
        <v>88</v>
      </c>
      <c r="B75" s="1" t="s">
        <v>58</v>
      </c>
      <c r="C75" s="1" t="s">
        <v>89</v>
      </c>
      <c r="D75" s="3">
        <v>397</v>
      </c>
      <c r="E75" s="3">
        <v>0</v>
      </c>
      <c r="F75" s="3">
        <v>185</v>
      </c>
      <c r="G75" s="1">
        <v>355</v>
      </c>
      <c r="H75" s="1">
        <v>500</v>
      </c>
      <c r="I75" s="1">
        <v>310</v>
      </c>
      <c r="J75" s="3">
        <v>355</v>
      </c>
      <c r="K75" s="3">
        <v>500</v>
      </c>
      <c r="L75" s="3">
        <v>310</v>
      </c>
      <c r="M75" s="1">
        <v>355</v>
      </c>
      <c r="N75" s="1">
        <v>500</v>
      </c>
      <c r="O75" s="1">
        <v>310</v>
      </c>
      <c r="P75" s="3">
        <v>560</v>
      </c>
      <c r="Q75" s="3">
        <v>0</v>
      </c>
      <c r="R75" s="3">
        <v>30</v>
      </c>
      <c r="S75" s="1">
        <v>355</v>
      </c>
      <c r="T75" s="1">
        <v>500</v>
      </c>
      <c r="U75" s="5">
        <v>310</v>
      </c>
      <c r="V75" s="23">
        <f t="shared" si="3"/>
        <v>2377</v>
      </c>
      <c r="W75" s="7">
        <f t="shared" si="4"/>
        <v>2000</v>
      </c>
      <c r="X75" s="7">
        <f t="shared" si="5"/>
        <v>1455</v>
      </c>
    </row>
    <row r="76" spans="1:24" x14ac:dyDescent="0.25">
      <c r="A76" s="2" t="s">
        <v>90</v>
      </c>
      <c r="B76" s="1" t="s">
        <v>58</v>
      </c>
      <c r="C76" s="1" t="s">
        <v>91</v>
      </c>
      <c r="D76" s="3">
        <v>139</v>
      </c>
      <c r="E76" s="3">
        <v>93</v>
      </c>
      <c r="F76" s="3">
        <v>78</v>
      </c>
      <c r="G76" s="1">
        <v>60</v>
      </c>
      <c r="H76" s="1">
        <v>36</v>
      </c>
      <c r="I76" s="1">
        <v>21</v>
      </c>
      <c r="J76" s="3">
        <v>60</v>
      </c>
      <c r="K76" s="3">
        <v>36</v>
      </c>
      <c r="L76" s="3">
        <v>21</v>
      </c>
      <c r="M76" s="1">
        <v>60</v>
      </c>
      <c r="N76" s="1">
        <v>36</v>
      </c>
      <c r="O76" s="1">
        <v>21</v>
      </c>
      <c r="P76" s="3">
        <v>116</v>
      </c>
      <c r="Q76" s="3">
        <v>98</v>
      </c>
      <c r="R76" s="3">
        <v>83</v>
      </c>
      <c r="S76" s="1">
        <v>60</v>
      </c>
      <c r="T76" s="1">
        <v>36</v>
      </c>
      <c r="U76" s="5">
        <v>21</v>
      </c>
      <c r="V76" s="23">
        <f t="shared" si="3"/>
        <v>495</v>
      </c>
      <c r="W76" s="7">
        <f t="shared" si="4"/>
        <v>335</v>
      </c>
      <c r="X76" s="7">
        <f t="shared" si="5"/>
        <v>245</v>
      </c>
    </row>
    <row r="77" spans="1:24" x14ac:dyDescent="0.25">
      <c r="A77" s="2" t="s">
        <v>92</v>
      </c>
      <c r="B77" s="1" t="s">
        <v>58</v>
      </c>
      <c r="C77" s="1" t="s">
        <v>93</v>
      </c>
      <c r="D77" s="3">
        <v>2117</v>
      </c>
      <c r="E77" s="3">
        <v>1525</v>
      </c>
      <c r="F77" s="3">
        <v>1323</v>
      </c>
      <c r="G77" s="1">
        <v>2555</v>
      </c>
      <c r="H77" s="1">
        <v>1952</v>
      </c>
      <c r="I77" s="1">
        <v>1574</v>
      </c>
      <c r="J77" s="3">
        <v>2555</v>
      </c>
      <c r="K77" s="3">
        <v>1952</v>
      </c>
      <c r="L77" s="3">
        <v>1574</v>
      </c>
      <c r="M77" s="1">
        <v>2555</v>
      </c>
      <c r="N77" s="1">
        <v>1952</v>
      </c>
      <c r="O77" s="1">
        <v>1574</v>
      </c>
      <c r="P77" s="3">
        <v>2061</v>
      </c>
      <c r="Q77" s="3">
        <v>1438</v>
      </c>
      <c r="R77" s="3">
        <v>1319</v>
      </c>
      <c r="S77" s="1">
        <v>2555</v>
      </c>
      <c r="T77" s="1">
        <v>1952</v>
      </c>
      <c r="U77" s="5">
        <v>1574</v>
      </c>
      <c r="V77" s="23">
        <f t="shared" si="3"/>
        <v>14398</v>
      </c>
      <c r="W77" s="7">
        <f t="shared" si="4"/>
        <v>10771</v>
      </c>
      <c r="X77" s="7">
        <f t="shared" si="5"/>
        <v>8938</v>
      </c>
    </row>
    <row r="78" spans="1:24" x14ac:dyDescent="0.25">
      <c r="A78" s="2" t="s">
        <v>94</v>
      </c>
      <c r="B78" s="1" t="s">
        <v>58</v>
      </c>
      <c r="C78" s="1" t="s">
        <v>95</v>
      </c>
      <c r="D78" s="3">
        <f>24*30</f>
        <v>720</v>
      </c>
      <c r="E78" s="3">
        <f>21*30</f>
        <v>630</v>
      </c>
      <c r="F78" s="3">
        <f>14*30</f>
        <v>420</v>
      </c>
      <c r="G78" s="1">
        <f>23*30</f>
        <v>690</v>
      </c>
      <c r="H78" s="1">
        <f>18*30</f>
        <v>540</v>
      </c>
      <c r="I78" s="1">
        <f>14*30</f>
        <v>420</v>
      </c>
      <c r="J78" s="3">
        <f>23*30</f>
        <v>690</v>
      </c>
      <c r="K78" s="3">
        <f>18*30</f>
        <v>540</v>
      </c>
      <c r="L78" s="3">
        <f>14*30</f>
        <v>420</v>
      </c>
      <c r="M78" s="1">
        <f>23*30</f>
        <v>690</v>
      </c>
      <c r="N78" s="1">
        <f>18*30</f>
        <v>540</v>
      </c>
      <c r="O78" s="1">
        <f>14*30</f>
        <v>420</v>
      </c>
      <c r="P78" s="3">
        <v>810</v>
      </c>
      <c r="Q78" s="3">
        <v>660</v>
      </c>
      <c r="R78" s="3">
        <v>510</v>
      </c>
      <c r="S78" s="1">
        <f>23*30</f>
        <v>690</v>
      </c>
      <c r="T78" s="1">
        <f>18*30</f>
        <v>540</v>
      </c>
      <c r="U78" s="5">
        <f>14*30</f>
        <v>420</v>
      </c>
      <c r="V78" s="23">
        <f t="shared" si="3"/>
        <v>4290</v>
      </c>
      <c r="W78" s="7">
        <f t="shared" si="4"/>
        <v>3450</v>
      </c>
      <c r="X78" s="7">
        <f t="shared" si="5"/>
        <v>2610</v>
      </c>
    </row>
    <row r="79" spans="1:24" x14ac:dyDescent="0.25">
      <c r="A79" s="2" t="s">
        <v>96</v>
      </c>
      <c r="B79" s="1" t="s">
        <v>58</v>
      </c>
      <c r="C79" s="1" t="s">
        <v>97</v>
      </c>
      <c r="D79" s="3">
        <v>178</v>
      </c>
      <c r="E79" s="3">
        <v>94</v>
      </c>
      <c r="F79" s="3">
        <v>182</v>
      </c>
      <c r="G79" s="1">
        <v>211</v>
      </c>
      <c r="H79" s="1">
        <v>155</v>
      </c>
      <c r="I79" s="1">
        <v>135</v>
      </c>
      <c r="J79" s="3">
        <v>211</v>
      </c>
      <c r="K79" s="3">
        <v>155</v>
      </c>
      <c r="L79" s="3">
        <v>135</v>
      </c>
      <c r="M79" s="1">
        <v>211</v>
      </c>
      <c r="N79" s="1">
        <v>155</v>
      </c>
      <c r="O79" s="1">
        <v>135</v>
      </c>
      <c r="P79" s="3">
        <v>1169</v>
      </c>
      <c r="Q79" s="3">
        <v>999</v>
      </c>
      <c r="R79" s="3">
        <v>716</v>
      </c>
      <c r="S79" s="1">
        <v>211</v>
      </c>
      <c r="T79" s="1">
        <v>155</v>
      </c>
      <c r="U79" s="5">
        <v>135</v>
      </c>
      <c r="V79" s="23">
        <f t="shared" si="3"/>
        <v>2191</v>
      </c>
      <c r="W79" s="7">
        <f t="shared" si="4"/>
        <v>1713</v>
      </c>
      <c r="X79" s="7">
        <f t="shared" si="5"/>
        <v>1438</v>
      </c>
    </row>
    <row r="80" spans="1:24" x14ac:dyDescent="0.25">
      <c r="A80" s="2" t="s">
        <v>98</v>
      </c>
      <c r="B80" s="1" t="s">
        <v>58</v>
      </c>
      <c r="C80" s="1" t="s">
        <v>99</v>
      </c>
      <c r="D80" s="3">
        <v>40</v>
      </c>
      <c r="E80" s="3">
        <v>30</v>
      </c>
      <c r="F80" s="3">
        <v>16</v>
      </c>
      <c r="G80" s="1">
        <v>40</v>
      </c>
      <c r="H80" s="1">
        <v>57</v>
      </c>
      <c r="I80" s="1">
        <v>39</v>
      </c>
      <c r="J80" s="3">
        <v>40</v>
      </c>
      <c r="K80" s="3">
        <v>57</v>
      </c>
      <c r="L80" s="3">
        <v>39</v>
      </c>
      <c r="M80" s="1">
        <v>40</v>
      </c>
      <c r="N80" s="1">
        <v>57</v>
      </c>
      <c r="O80" s="1">
        <v>39</v>
      </c>
      <c r="P80" s="3">
        <v>149</v>
      </c>
      <c r="Q80" s="3">
        <v>171</v>
      </c>
      <c r="R80" s="3">
        <v>107</v>
      </c>
      <c r="S80" s="1">
        <v>40</v>
      </c>
      <c r="T80" s="1">
        <v>57</v>
      </c>
      <c r="U80" s="5">
        <v>39</v>
      </c>
      <c r="V80" s="23">
        <f t="shared" si="3"/>
        <v>349</v>
      </c>
      <c r="W80" s="7">
        <f t="shared" si="4"/>
        <v>429</v>
      </c>
      <c r="X80" s="7">
        <f t="shared" si="5"/>
        <v>279</v>
      </c>
    </row>
    <row r="81" spans="1:24" x14ac:dyDescent="0.25">
      <c r="A81" s="2" t="s">
        <v>100</v>
      </c>
      <c r="B81" s="1" t="s">
        <v>58</v>
      </c>
      <c r="C81" s="1" t="s">
        <v>101</v>
      </c>
      <c r="D81" s="3">
        <v>50</v>
      </c>
      <c r="E81" s="3">
        <v>51</v>
      </c>
      <c r="F81" s="3">
        <v>52</v>
      </c>
      <c r="G81" s="1">
        <v>64</v>
      </c>
      <c r="H81" s="1">
        <v>48</v>
      </c>
      <c r="I81" s="1">
        <v>46</v>
      </c>
      <c r="J81" s="3">
        <v>64</v>
      </c>
      <c r="K81" s="3">
        <v>48</v>
      </c>
      <c r="L81" s="3">
        <v>46</v>
      </c>
      <c r="M81" s="1">
        <v>64</v>
      </c>
      <c r="N81" s="1">
        <v>48</v>
      </c>
      <c r="O81" s="1">
        <v>46</v>
      </c>
      <c r="P81" s="3">
        <v>83</v>
      </c>
      <c r="Q81" s="3">
        <v>66</v>
      </c>
      <c r="R81" s="3">
        <v>58</v>
      </c>
      <c r="S81" s="1">
        <v>64</v>
      </c>
      <c r="T81" s="1">
        <v>48</v>
      </c>
      <c r="U81" s="5">
        <v>46</v>
      </c>
      <c r="V81" s="23">
        <f t="shared" si="3"/>
        <v>389</v>
      </c>
      <c r="W81" s="7">
        <f t="shared" si="4"/>
        <v>309</v>
      </c>
      <c r="X81" s="7">
        <f t="shared" si="5"/>
        <v>294</v>
      </c>
    </row>
    <row r="82" spans="1:24" x14ac:dyDescent="0.25">
      <c r="A82" s="2" t="s">
        <v>102</v>
      </c>
      <c r="B82" s="1" t="s">
        <v>58</v>
      </c>
      <c r="C82" s="1" t="s">
        <v>103</v>
      </c>
      <c r="D82" s="3">
        <v>358</v>
      </c>
      <c r="E82" s="3">
        <v>219</v>
      </c>
      <c r="F82" s="3">
        <v>223</v>
      </c>
      <c r="G82" s="1">
        <v>383</v>
      </c>
      <c r="H82" s="1">
        <v>222</v>
      </c>
      <c r="I82" s="1">
        <v>230</v>
      </c>
      <c r="J82" s="3">
        <v>383</v>
      </c>
      <c r="K82" s="3">
        <v>222</v>
      </c>
      <c r="L82" s="3">
        <v>230</v>
      </c>
      <c r="M82" s="1">
        <v>383</v>
      </c>
      <c r="N82" s="1">
        <v>222</v>
      </c>
      <c r="O82" s="1">
        <v>230</v>
      </c>
      <c r="P82" s="3">
        <v>409</v>
      </c>
      <c r="Q82" s="3">
        <v>234</v>
      </c>
      <c r="R82" s="3">
        <v>273</v>
      </c>
      <c r="S82" s="1">
        <v>383</v>
      </c>
      <c r="T82" s="1">
        <v>222</v>
      </c>
      <c r="U82" s="5">
        <v>230</v>
      </c>
      <c r="V82" s="23">
        <f t="shared" si="3"/>
        <v>2299</v>
      </c>
      <c r="W82" s="7">
        <f t="shared" si="4"/>
        <v>1341</v>
      </c>
      <c r="X82" s="7">
        <f t="shared" si="5"/>
        <v>1416</v>
      </c>
    </row>
    <row r="83" spans="1:24" x14ac:dyDescent="0.25">
      <c r="A83" s="2" t="s">
        <v>104</v>
      </c>
      <c r="B83" s="1" t="s">
        <v>58</v>
      </c>
      <c r="C83" s="1" t="s">
        <v>105</v>
      </c>
      <c r="D83" s="3">
        <v>1</v>
      </c>
      <c r="E83" s="3">
        <v>191</v>
      </c>
      <c r="F83" s="3">
        <v>1</v>
      </c>
      <c r="G83" s="1">
        <v>0</v>
      </c>
      <c r="H83" s="1">
        <v>194</v>
      </c>
      <c r="I83" s="1">
        <v>0</v>
      </c>
      <c r="J83" s="3">
        <v>0</v>
      </c>
      <c r="K83" s="3">
        <v>194</v>
      </c>
      <c r="L83" s="3">
        <v>0</v>
      </c>
      <c r="M83" s="1">
        <v>0</v>
      </c>
      <c r="N83" s="1">
        <v>194</v>
      </c>
      <c r="O83" s="1">
        <v>0</v>
      </c>
      <c r="P83" s="3">
        <v>6</v>
      </c>
      <c r="Q83" s="3">
        <v>197</v>
      </c>
      <c r="R83" s="3">
        <v>6</v>
      </c>
      <c r="S83" s="1">
        <v>0</v>
      </c>
      <c r="T83" s="1">
        <v>194</v>
      </c>
      <c r="U83" s="5">
        <v>0</v>
      </c>
      <c r="V83" s="23">
        <f t="shared" si="3"/>
        <v>7</v>
      </c>
      <c r="W83" s="7">
        <f t="shared" si="4"/>
        <v>1164</v>
      </c>
      <c r="X83" s="7">
        <f t="shared" si="5"/>
        <v>7</v>
      </c>
    </row>
    <row r="84" spans="1:24" x14ac:dyDescent="0.25">
      <c r="A84" s="2" t="s">
        <v>106</v>
      </c>
      <c r="B84" s="1" t="s">
        <v>58</v>
      </c>
      <c r="C84" s="1" t="s">
        <v>107</v>
      </c>
      <c r="D84" s="3">
        <v>0</v>
      </c>
      <c r="E84" s="3">
        <v>0</v>
      </c>
      <c r="F84" s="3">
        <v>0</v>
      </c>
      <c r="G84" s="1">
        <v>0</v>
      </c>
      <c r="H84" s="1">
        <v>0</v>
      </c>
      <c r="I84" s="1">
        <v>0</v>
      </c>
      <c r="J84" s="3">
        <v>0</v>
      </c>
      <c r="K84" s="3">
        <v>0</v>
      </c>
      <c r="L84" s="3">
        <v>0</v>
      </c>
      <c r="M84" s="1">
        <v>0</v>
      </c>
      <c r="N84" s="1">
        <v>0</v>
      </c>
      <c r="O84" s="1">
        <v>0</v>
      </c>
      <c r="P84" s="3">
        <v>0</v>
      </c>
      <c r="Q84" s="3">
        <v>0</v>
      </c>
      <c r="R84" s="3">
        <v>0</v>
      </c>
      <c r="S84" s="1">
        <v>0</v>
      </c>
      <c r="T84" s="1">
        <v>0</v>
      </c>
      <c r="U84" s="5">
        <v>0</v>
      </c>
      <c r="V84" s="23">
        <f t="shared" si="3"/>
        <v>0</v>
      </c>
      <c r="W84" s="7">
        <f t="shared" si="4"/>
        <v>0</v>
      </c>
      <c r="X84" s="7">
        <f t="shared" si="5"/>
        <v>0</v>
      </c>
    </row>
    <row r="85" spans="1:24" x14ac:dyDescent="0.25">
      <c r="A85" s="2" t="s">
        <v>108</v>
      </c>
      <c r="B85" s="1" t="s">
        <v>58</v>
      </c>
      <c r="C85" s="1" t="s">
        <v>109</v>
      </c>
      <c r="D85" s="3">
        <v>3</v>
      </c>
      <c r="E85" s="3">
        <v>2</v>
      </c>
      <c r="F85" s="3">
        <v>2</v>
      </c>
      <c r="G85" s="1">
        <v>3</v>
      </c>
      <c r="H85" s="1">
        <v>3</v>
      </c>
      <c r="I85" s="1">
        <v>1</v>
      </c>
      <c r="J85" s="3">
        <v>3</v>
      </c>
      <c r="K85" s="3">
        <v>3</v>
      </c>
      <c r="L85" s="3">
        <v>1</v>
      </c>
      <c r="M85" s="1">
        <v>3</v>
      </c>
      <c r="N85" s="1">
        <v>3</v>
      </c>
      <c r="O85" s="1">
        <v>1</v>
      </c>
      <c r="P85" s="3">
        <v>47</v>
      </c>
      <c r="Q85" s="3">
        <v>41</v>
      </c>
      <c r="R85" s="3">
        <v>28</v>
      </c>
      <c r="S85" s="1">
        <v>3</v>
      </c>
      <c r="T85" s="1">
        <v>3</v>
      </c>
      <c r="U85" s="5">
        <v>1</v>
      </c>
      <c r="V85" s="23">
        <f t="shared" si="3"/>
        <v>62</v>
      </c>
      <c r="W85" s="7">
        <f t="shared" si="4"/>
        <v>55</v>
      </c>
      <c r="X85" s="7">
        <f t="shared" si="5"/>
        <v>34</v>
      </c>
    </row>
    <row r="86" spans="1:24" x14ac:dyDescent="0.25">
      <c r="A86" s="2" t="s">
        <v>110</v>
      </c>
      <c r="B86" s="1" t="s">
        <v>58</v>
      </c>
      <c r="C86" s="1" t="s">
        <v>111</v>
      </c>
      <c r="D86" s="3">
        <v>210</v>
      </c>
      <c r="E86" s="3">
        <v>180</v>
      </c>
      <c r="F86" s="3">
        <v>150</v>
      </c>
      <c r="G86" s="1">
        <v>60</v>
      </c>
      <c r="H86" s="1">
        <v>60</v>
      </c>
      <c r="I86" s="1">
        <v>60</v>
      </c>
      <c r="J86" s="3">
        <v>60</v>
      </c>
      <c r="K86" s="3">
        <v>60</v>
      </c>
      <c r="L86" s="3">
        <v>60</v>
      </c>
      <c r="M86" s="1">
        <v>60</v>
      </c>
      <c r="N86" s="1">
        <v>60</v>
      </c>
      <c r="O86" s="1">
        <v>60</v>
      </c>
      <c r="P86" s="3">
        <v>150</v>
      </c>
      <c r="Q86" s="3">
        <v>90</v>
      </c>
      <c r="R86" s="3">
        <v>90</v>
      </c>
      <c r="S86" s="1">
        <v>60</v>
      </c>
      <c r="T86" s="1">
        <v>60</v>
      </c>
      <c r="U86" s="5">
        <v>60</v>
      </c>
      <c r="V86" s="23">
        <f t="shared" si="3"/>
        <v>600</v>
      </c>
      <c r="W86" s="7">
        <f t="shared" si="4"/>
        <v>510</v>
      </c>
      <c r="X86" s="7">
        <f t="shared" si="5"/>
        <v>480</v>
      </c>
    </row>
    <row r="87" spans="1:24" x14ac:dyDescent="0.25">
      <c r="A87" s="2" t="s">
        <v>112</v>
      </c>
      <c r="B87" s="1" t="s">
        <v>58</v>
      </c>
      <c r="C87" s="1" t="s">
        <v>113</v>
      </c>
      <c r="D87" s="3">
        <f>24*30</f>
        <v>720</v>
      </c>
      <c r="E87" s="3">
        <f>14*30</f>
        <v>420</v>
      </c>
      <c r="F87" s="3">
        <f>13*30</f>
        <v>390</v>
      </c>
      <c r="G87" s="1">
        <f>26*30</f>
        <v>780</v>
      </c>
      <c r="H87" s="1">
        <f>14*30</f>
        <v>420</v>
      </c>
      <c r="I87" s="1">
        <f>16*30</f>
        <v>480</v>
      </c>
      <c r="J87" s="3">
        <f>26*30</f>
        <v>780</v>
      </c>
      <c r="K87" s="3">
        <f>14*30</f>
        <v>420</v>
      </c>
      <c r="L87" s="3">
        <f>16*30</f>
        <v>480</v>
      </c>
      <c r="M87" s="1">
        <f>26*30</f>
        <v>780</v>
      </c>
      <c r="N87" s="1">
        <f>14*30</f>
        <v>420</v>
      </c>
      <c r="O87" s="1">
        <f>16*30</f>
        <v>480</v>
      </c>
      <c r="P87" s="3">
        <v>690</v>
      </c>
      <c r="Q87" s="3">
        <v>390</v>
      </c>
      <c r="R87" s="3">
        <v>420</v>
      </c>
      <c r="S87" s="1">
        <f>26*30</f>
        <v>780</v>
      </c>
      <c r="T87" s="1">
        <f>14*30</f>
        <v>420</v>
      </c>
      <c r="U87" s="5">
        <f>16*30</f>
        <v>480</v>
      </c>
      <c r="V87" s="23">
        <f t="shared" si="3"/>
        <v>4530</v>
      </c>
      <c r="W87" s="7">
        <f t="shared" si="4"/>
        <v>2490</v>
      </c>
      <c r="X87" s="7">
        <f t="shared" si="5"/>
        <v>2730</v>
      </c>
    </row>
    <row r="88" spans="1:24" x14ac:dyDescent="0.25">
      <c r="A88" s="2" t="s">
        <v>114</v>
      </c>
      <c r="B88" s="1" t="s">
        <v>58</v>
      </c>
      <c r="C88" s="1" t="s">
        <v>115</v>
      </c>
      <c r="D88" s="3">
        <v>60</v>
      </c>
      <c r="E88" s="3">
        <v>42</v>
      </c>
      <c r="F88" s="3">
        <v>28</v>
      </c>
      <c r="G88" s="1">
        <v>47</v>
      </c>
      <c r="H88" s="1">
        <v>34</v>
      </c>
      <c r="I88" s="1">
        <v>23</v>
      </c>
      <c r="J88" s="3">
        <v>47</v>
      </c>
      <c r="K88" s="3">
        <v>34</v>
      </c>
      <c r="L88" s="3">
        <v>23</v>
      </c>
      <c r="M88" s="1">
        <v>47</v>
      </c>
      <c r="N88" s="1">
        <v>34</v>
      </c>
      <c r="O88" s="1">
        <v>23</v>
      </c>
      <c r="P88" s="3">
        <v>77</v>
      </c>
      <c r="Q88" s="3">
        <v>65</v>
      </c>
      <c r="R88" s="3">
        <v>50</v>
      </c>
      <c r="S88" s="1">
        <v>47</v>
      </c>
      <c r="T88" s="1">
        <v>34</v>
      </c>
      <c r="U88" s="5">
        <v>23</v>
      </c>
      <c r="V88" s="23">
        <f t="shared" si="3"/>
        <v>325</v>
      </c>
      <c r="W88" s="7">
        <f t="shared" si="4"/>
        <v>243</v>
      </c>
      <c r="X88" s="7">
        <f t="shared" si="5"/>
        <v>170</v>
      </c>
    </row>
    <row r="89" spans="1:24" x14ac:dyDescent="0.25">
      <c r="A89" s="2" t="s">
        <v>116</v>
      </c>
      <c r="B89" s="1" t="s">
        <v>117</v>
      </c>
      <c r="C89" s="1" t="s">
        <v>118</v>
      </c>
      <c r="D89" s="3">
        <v>351</v>
      </c>
      <c r="E89" s="3">
        <v>321</v>
      </c>
      <c r="F89" s="3">
        <v>210</v>
      </c>
      <c r="G89" s="1">
        <v>402</v>
      </c>
      <c r="H89" s="1">
        <v>333</v>
      </c>
      <c r="I89" s="1">
        <v>231</v>
      </c>
      <c r="J89" s="3">
        <v>402</v>
      </c>
      <c r="K89" s="3">
        <v>333</v>
      </c>
      <c r="L89" s="3">
        <v>231</v>
      </c>
      <c r="M89" s="1">
        <v>402</v>
      </c>
      <c r="N89" s="1">
        <v>333</v>
      </c>
      <c r="O89" s="1">
        <v>231</v>
      </c>
      <c r="P89" s="3">
        <v>253</v>
      </c>
      <c r="Q89" s="3">
        <v>226</v>
      </c>
      <c r="R89" s="3">
        <v>186</v>
      </c>
      <c r="S89" s="1">
        <v>402</v>
      </c>
      <c r="T89" s="1">
        <v>333</v>
      </c>
      <c r="U89" s="5">
        <v>231</v>
      </c>
      <c r="V89" s="23">
        <f t="shared" si="3"/>
        <v>2212</v>
      </c>
      <c r="W89" s="7">
        <f t="shared" si="4"/>
        <v>1879</v>
      </c>
      <c r="X89" s="7">
        <f t="shared" si="5"/>
        <v>1320</v>
      </c>
    </row>
    <row r="90" spans="1:24" x14ac:dyDescent="0.25">
      <c r="A90" s="2" t="s">
        <v>119</v>
      </c>
      <c r="B90" s="1" t="s">
        <v>117</v>
      </c>
      <c r="C90" s="1" t="s">
        <v>120</v>
      </c>
      <c r="D90" s="3">
        <v>15</v>
      </c>
      <c r="E90" s="3">
        <v>20</v>
      </c>
      <c r="F90" s="3">
        <v>17</v>
      </c>
      <c r="G90" s="1">
        <v>18</v>
      </c>
      <c r="H90" s="1">
        <v>27</v>
      </c>
      <c r="I90" s="1">
        <v>25</v>
      </c>
      <c r="J90" s="3">
        <v>18</v>
      </c>
      <c r="K90" s="3">
        <v>27</v>
      </c>
      <c r="L90" s="3">
        <v>25</v>
      </c>
      <c r="M90" s="1">
        <v>18</v>
      </c>
      <c r="N90" s="1">
        <v>27</v>
      </c>
      <c r="O90" s="1">
        <v>25</v>
      </c>
      <c r="P90" s="3">
        <v>15</v>
      </c>
      <c r="Q90" s="3">
        <v>22</v>
      </c>
      <c r="R90" s="3">
        <v>15</v>
      </c>
      <c r="S90" s="1">
        <v>18</v>
      </c>
      <c r="T90" s="1">
        <v>27</v>
      </c>
      <c r="U90" s="5">
        <v>25</v>
      </c>
      <c r="V90" s="23">
        <f t="shared" si="3"/>
        <v>102</v>
      </c>
      <c r="W90" s="7">
        <f t="shared" si="4"/>
        <v>150</v>
      </c>
      <c r="X90" s="7">
        <f t="shared" si="5"/>
        <v>132</v>
      </c>
    </row>
    <row r="91" spans="1:24" x14ac:dyDescent="0.25">
      <c r="A91" s="2" t="s">
        <v>121</v>
      </c>
      <c r="B91" s="1" t="s">
        <v>117</v>
      </c>
      <c r="C91" s="1" t="s">
        <v>122</v>
      </c>
      <c r="D91" s="3">
        <v>2337</v>
      </c>
      <c r="E91" s="3">
        <v>0</v>
      </c>
      <c r="F91" s="3">
        <v>0</v>
      </c>
      <c r="G91" s="1">
        <v>1124</v>
      </c>
      <c r="H91" s="1">
        <v>604</v>
      </c>
      <c r="I91" s="1">
        <v>749</v>
      </c>
      <c r="J91" s="3">
        <v>1124</v>
      </c>
      <c r="K91" s="3">
        <v>604</v>
      </c>
      <c r="L91" s="3">
        <v>749</v>
      </c>
      <c r="M91" s="1">
        <v>1124</v>
      </c>
      <c r="N91" s="1">
        <v>604</v>
      </c>
      <c r="O91" s="1">
        <v>749</v>
      </c>
      <c r="P91" s="3">
        <v>1411</v>
      </c>
      <c r="Q91" s="3">
        <v>803</v>
      </c>
      <c r="R91" s="3">
        <v>916</v>
      </c>
      <c r="S91" s="1">
        <v>1124</v>
      </c>
      <c r="T91" s="1">
        <v>604</v>
      </c>
      <c r="U91" s="5">
        <v>749</v>
      </c>
      <c r="V91" s="23">
        <f t="shared" si="3"/>
        <v>8244</v>
      </c>
      <c r="W91" s="7">
        <f t="shared" si="4"/>
        <v>3219</v>
      </c>
      <c r="X91" s="7">
        <f t="shared" si="5"/>
        <v>3912</v>
      </c>
    </row>
    <row r="92" spans="1:24" x14ac:dyDescent="0.25">
      <c r="A92" s="2" t="s">
        <v>123</v>
      </c>
      <c r="B92" s="1" t="s">
        <v>117</v>
      </c>
      <c r="C92" s="1" t="s">
        <v>124</v>
      </c>
      <c r="D92" s="3">
        <v>405</v>
      </c>
      <c r="E92" s="3">
        <v>0</v>
      </c>
      <c r="F92" s="3">
        <v>0</v>
      </c>
      <c r="G92" s="1">
        <v>82</v>
      </c>
      <c r="H92" s="1">
        <v>184</v>
      </c>
      <c r="I92" s="1">
        <v>2</v>
      </c>
      <c r="J92" s="3">
        <v>82</v>
      </c>
      <c r="K92" s="3">
        <v>184</v>
      </c>
      <c r="L92" s="3">
        <v>2</v>
      </c>
      <c r="M92" s="1">
        <v>82</v>
      </c>
      <c r="N92" s="1">
        <v>184</v>
      </c>
      <c r="O92" s="1">
        <v>2</v>
      </c>
      <c r="P92" s="3">
        <v>159</v>
      </c>
      <c r="Q92" s="3">
        <v>182</v>
      </c>
      <c r="R92" s="3">
        <v>24</v>
      </c>
      <c r="S92" s="1">
        <v>82</v>
      </c>
      <c r="T92" s="1">
        <v>184</v>
      </c>
      <c r="U92" s="5">
        <v>2</v>
      </c>
      <c r="V92" s="23">
        <f t="shared" si="3"/>
        <v>892</v>
      </c>
      <c r="W92" s="7">
        <f t="shared" si="4"/>
        <v>918</v>
      </c>
      <c r="X92" s="7">
        <f t="shared" si="5"/>
        <v>32</v>
      </c>
    </row>
    <row r="93" spans="1:24" x14ac:dyDescent="0.25">
      <c r="A93" s="2" t="s">
        <v>125</v>
      </c>
      <c r="B93" s="1" t="s">
        <v>117</v>
      </c>
      <c r="C93" s="1" t="s">
        <v>126</v>
      </c>
      <c r="D93" s="3">
        <v>0</v>
      </c>
      <c r="E93" s="3">
        <v>0</v>
      </c>
      <c r="F93" s="3">
        <v>0</v>
      </c>
      <c r="G93" s="1">
        <v>0</v>
      </c>
      <c r="H93" s="1">
        <v>0</v>
      </c>
      <c r="I93" s="1">
        <v>0</v>
      </c>
      <c r="J93" s="3">
        <v>0</v>
      </c>
      <c r="K93" s="3">
        <v>0</v>
      </c>
      <c r="L93" s="3">
        <v>0</v>
      </c>
      <c r="M93" s="1">
        <v>0</v>
      </c>
      <c r="N93" s="1">
        <v>0</v>
      </c>
      <c r="O93" s="1">
        <v>0</v>
      </c>
      <c r="P93" s="3">
        <v>0</v>
      </c>
      <c r="Q93" s="3">
        <v>0</v>
      </c>
      <c r="R93" s="3">
        <v>0</v>
      </c>
      <c r="S93" s="1">
        <v>0</v>
      </c>
      <c r="T93" s="1">
        <v>0</v>
      </c>
      <c r="U93" s="5">
        <v>0</v>
      </c>
      <c r="V93" s="23">
        <f t="shared" si="3"/>
        <v>0</v>
      </c>
      <c r="W93" s="7">
        <f t="shared" si="4"/>
        <v>0</v>
      </c>
      <c r="X93" s="7">
        <f t="shared" si="5"/>
        <v>0</v>
      </c>
    </row>
    <row r="94" spans="1:24" x14ac:dyDescent="0.25">
      <c r="A94" s="2" t="s">
        <v>127</v>
      </c>
      <c r="B94" s="1" t="s">
        <v>117</v>
      </c>
      <c r="C94" s="1" t="s">
        <v>128</v>
      </c>
      <c r="D94" s="3">
        <v>115</v>
      </c>
      <c r="E94" s="3">
        <v>1</v>
      </c>
      <c r="F94" s="3">
        <v>99</v>
      </c>
      <c r="G94" s="1">
        <v>102</v>
      </c>
      <c r="H94" s="1">
        <v>1</v>
      </c>
      <c r="I94" s="1">
        <v>6</v>
      </c>
      <c r="J94" s="3">
        <v>102</v>
      </c>
      <c r="K94" s="3">
        <v>1</v>
      </c>
      <c r="L94" s="3">
        <v>6</v>
      </c>
      <c r="M94" s="1">
        <v>102</v>
      </c>
      <c r="N94" s="1">
        <v>1</v>
      </c>
      <c r="O94" s="1">
        <v>6</v>
      </c>
      <c r="P94" s="3">
        <v>98</v>
      </c>
      <c r="Q94" s="3">
        <v>0</v>
      </c>
      <c r="R94" s="3">
        <v>95</v>
      </c>
      <c r="S94" s="1">
        <v>102</v>
      </c>
      <c r="T94" s="1">
        <v>1</v>
      </c>
      <c r="U94" s="5">
        <v>6</v>
      </c>
      <c r="V94" s="23">
        <f t="shared" si="3"/>
        <v>621</v>
      </c>
      <c r="W94" s="7">
        <f t="shared" si="4"/>
        <v>5</v>
      </c>
      <c r="X94" s="7">
        <f t="shared" si="5"/>
        <v>218</v>
      </c>
    </row>
    <row r="95" spans="1:24" x14ac:dyDescent="0.25">
      <c r="A95" s="2" t="s">
        <v>129</v>
      </c>
      <c r="B95" s="1" t="s">
        <v>117</v>
      </c>
      <c r="C95" s="1" t="s">
        <v>130</v>
      </c>
      <c r="D95" s="3">
        <v>63</v>
      </c>
      <c r="E95" s="3">
        <v>48</v>
      </c>
      <c r="F95" s="3">
        <v>38</v>
      </c>
      <c r="G95" s="1">
        <v>63</v>
      </c>
      <c r="H95" s="1">
        <v>49</v>
      </c>
      <c r="I95" s="1">
        <v>37</v>
      </c>
      <c r="J95" s="3">
        <v>63</v>
      </c>
      <c r="K95" s="3">
        <v>49</v>
      </c>
      <c r="L95" s="3">
        <v>37</v>
      </c>
      <c r="M95" s="1">
        <v>63</v>
      </c>
      <c r="N95" s="1">
        <v>49</v>
      </c>
      <c r="O95" s="1">
        <v>37</v>
      </c>
      <c r="P95" s="3">
        <v>75</v>
      </c>
      <c r="Q95" s="3">
        <v>62</v>
      </c>
      <c r="R95" s="3">
        <v>42</v>
      </c>
      <c r="S95" s="1">
        <v>63</v>
      </c>
      <c r="T95" s="1">
        <v>49</v>
      </c>
      <c r="U95" s="5">
        <v>37</v>
      </c>
      <c r="V95" s="23">
        <f t="shared" si="3"/>
        <v>390</v>
      </c>
      <c r="W95" s="7">
        <f t="shared" si="4"/>
        <v>306</v>
      </c>
      <c r="X95" s="7">
        <f t="shared" si="5"/>
        <v>228</v>
      </c>
    </row>
    <row r="96" spans="1:24" x14ac:dyDescent="0.25">
      <c r="A96" s="2" t="s">
        <v>131</v>
      </c>
      <c r="B96" s="1" t="s">
        <v>117</v>
      </c>
      <c r="C96" s="1" t="s">
        <v>132</v>
      </c>
      <c r="D96" s="3">
        <v>52</v>
      </c>
      <c r="E96" s="3">
        <v>235</v>
      </c>
      <c r="F96" s="3">
        <v>30</v>
      </c>
      <c r="G96" s="1">
        <v>66</v>
      </c>
      <c r="H96" s="1">
        <v>225</v>
      </c>
      <c r="I96" s="1">
        <v>38</v>
      </c>
      <c r="J96" s="3">
        <v>66</v>
      </c>
      <c r="K96" s="3">
        <v>225</v>
      </c>
      <c r="L96" s="3">
        <v>38</v>
      </c>
      <c r="M96" s="1">
        <v>66</v>
      </c>
      <c r="N96" s="1">
        <v>225</v>
      </c>
      <c r="O96" s="1">
        <v>38</v>
      </c>
      <c r="P96" s="3">
        <v>275</v>
      </c>
      <c r="Q96" s="3">
        <v>240</v>
      </c>
      <c r="R96" s="3">
        <v>207</v>
      </c>
      <c r="S96" s="1">
        <v>66</v>
      </c>
      <c r="T96" s="1">
        <v>225</v>
      </c>
      <c r="U96" s="5">
        <v>38</v>
      </c>
      <c r="V96" s="23">
        <f t="shared" si="3"/>
        <v>591</v>
      </c>
      <c r="W96" s="7">
        <f t="shared" si="4"/>
        <v>1375</v>
      </c>
      <c r="X96" s="7">
        <f t="shared" si="5"/>
        <v>389</v>
      </c>
    </row>
    <row r="97" spans="1:24" x14ac:dyDescent="0.25">
      <c r="A97" s="2" t="s">
        <v>133</v>
      </c>
      <c r="B97" s="1" t="s">
        <v>117</v>
      </c>
      <c r="C97" s="1" t="s">
        <v>134</v>
      </c>
      <c r="D97" s="3">
        <v>192</v>
      </c>
      <c r="E97" s="3">
        <v>121</v>
      </c>
      <c r="F97" s="3">
        <v>7</v>
      </c>
      <c r="G97" s="1">
        <v>175</v>
      </c>
      <c r="H97" s="1">
        <v>102</v>
      </c>
      <c r="I97" s="1">
        <v>6</v>
      </c>
      <c r="J97" s="3">
        <v>175</v>
      </c>
      <c r="K97" s="3">
        <v>102</v>
      </c>
      <c r="L97" s="3">
        <v>6</v>
      </c>
      <c r="M97" s="1">
        <v>175</v>
      </c>
      <c r="N97" s="1">
        <v>102</v>
      </c>
      <c r="O97" s="1">
        <v>6</v>
      </c>
      <c r="P97" s="3">
        <v>162</v>
      </c>
      <c r="Q97" s="3">
        <v>153</v>
      </c>
      <c r="R97" s="3">
        <v>28</v>
      </c>
      <c r="S97" s="1">
        <v>175</v>
      </c>
      <c r="T97" s="1">
        <v>102</v>
      </c>
      <c r="U97" s="5">
        <v>6</v>
      </c>
      <c r="V97" s="23">
        <f t="shared" si="3"/>
        <v>1054</v>
      </c>
      <c r="W97" s="7">
        <f t="shared" si="4"/>
        <v>682</v>
      </c>
      <c r="X97" s="7">
        <f t="shared" si="5"/>
        <v>59</v>
      </c>
    </row>
    <row r="98" spans="1:24" x14ac:dyDescent="0.25">
      <c r="A98" s="2" t="s">
        <v>135</v>
      </c>
      <c r="B98" s="1" t="s">
        <v>117</v>
      </c>
      <c r="C98" s="1" t="s">
        <v>136</v>
      </c>
      <c r="D98" s="3">
        <v>39</v>
      </c>
      <c r="E98" s="3">
        <v>49</v>
      </c>
      <c r="F98" s="3">
        <v>41</v>
      </c>
      <c r="G98" s="1">
        <v>60</v>
      </c>
      <c r="H98" s="1">
        <v>34</v>
      </c>
      <c r="I98" s="1">
        <v>41</v>
      </c>
      <c r="J98" s="3">
        <v>60</v>
      </c>
      <c r="K98" s="3">
        <v>34</v>
      </c>
      <c r="L98" s="3">
        <v>41</v>
      </c>
      <c r="M98" s="1">
        <v>60</v>
      </c>
      <c r="N98" s="1">
        <v>34</v>
      </c>
      <c r="O98" s="1">
        <v>41</v>
      </c>
      <c r="P98" s="3">
        <v>57</v>
      </c>
      <c r="Q98" s="3">
        <v>37</v>
      </c>
      <c r="R98" s="3">
        <v>42</v>
      </c>
      <c r="S98" s="1">
        <v>60</v>
      </c>
      <c r="T98" s="1">
        <v>34</v>
      </c>
      <c r="U98" s="5">
        <v>41</v>
      </c>
      <c r="V98" s="23">
        <f t="shared" si="3"/>
        <v>336</v>
      </c>
      <c r="W98" s="7">
        <f t="shared" si="4"/>
        <v>222</v>
      </c>
      <c r="X98" s="7">
        <f t="shared" si="5"/>
        <v>247</v>
      </c>
    </row>
    <row r="99" spans="1:24" x14ac:dyDescent="0.25">
      <c r="A99" s="2" t="s">
        <v>306</v>
      </c>
      <c r="B99" s="1" t="s">
        <v>117</v>
      </c>
      <c r="C99" s="1" t="s">
        <v>137</v>
      </c>
      <c r="D99" s="3">
        <f>41*40</f>
        <v>1640</v>
      </c>
      <c r="E99" s="3">
        <f>31*40</f>
        <v>1240</v>
      </c>
      <c r="F99" s="3">
        <f>22*40</f>
        <v>880</v>
      </c>
      <c r="G99" s="1">
        <f>71*40</f>
        <v>2840</v>
      </c>
      <c r="H99" s="1">
        <f>49*40</f>
        <v>1960</v>
      </c>
      <c r="I99" s="1">
        <f>36*40</f>
        <v>1440</v>
      </c>
      <c r="J99" s="3">
        <f>71*40</f>
        <v>2840</v>
      </c>
      <c r="K99" s="3">
        <f>49*40</f>
        <v>1960</v>
      </c>
      <c r="L99" s="3">
        <f>36*40</f>
        <v>1440</v>
      </c>
      <c r="M99" s="1">
        <f>71*40</f>
        <v>2840</v>
      </c>
      <c r="N99" s="1">
        <f>49*40</f>
        <v>1960</v>
      </c>
      <c r="O99" s="1">
        <f>36*40</f>
        <v>1440</v>
      </c>
      <c r="P99" s="3">
        <v>720</v>
      </c>
      <c r="Q99" s="3">
        <v>520</v>
      </c>
      <c r="R99" s="3">
        <v>400</v>
      </c>
      <c r="S99" s="1">
        <f>71*40</f>
        <v>2840</v>
      </c>
      <c r="T99" s="1">
        <f>49*40</f>
        <v>1960</v>
      </c>
      <c r="U99" s="5">
        <f>36*40</f>
        <v>1440</v>
      </c>
      <c r="V99" s="23">
        <f t="shared" si="3"/>
        <v>13720</v>
      </c>
      <c r="W99" s="7">
        <f t="shared" si="4"/>
        <v>9600</v>
      </c>
      <c r="X99" s="7">
        <f t="shared" si="5"/>
        <v>7040</v>
      </c>
    </row>
    <row r="100" spans="1:24" x14ac:dyDescent="0.25">
      <c r="A100" s="2" t="s">
        <v>298</v>
      </c>
      <c r="B100" s="1" t="s">
        <v>117</v>
      </c>
      <c r="C100" s="1" t="s">
        <v>138</v>
      </c>
      <c r="D100" s="3">
        <f>42*40</f>
        <v>1680</v>
      </c>
      <c r="E100" s="3">
        <f>29*40</f>
        <v>1160</v>
      </c>
      <c r="F100" s="3">
        <f>16*40</f>
        <v>640</v>
      </c>
      <c r="G100" s="1">
        <f>38*40</f>
        <v>1520</v>
      </c>
      <c r="H100" s="1">
        <f>22*40</f>
        <v>880</v>
      </c>
      <c r="I100" s="1">
        <f>23*40</f>
        <v>920</v>
      </c>
      <c r="J100" s="3">
        <f>38*40</f>
        <v>1520</v>
      </c>
      <c r="K100" s="3">
        <f>22*40</f>
        <v>880</v>
      </c>
      <c r="L100" s="3">
        <f>23*40</f>
        <v>920</v>
      </c>
      <c r="M100" s="1">
        <f>38*40</f>
        <v>1520</v>
      </c>
      <c r="N100" s="1">
        <f>22*40</f>
        <v>880</v>
      </c>
      <c r="O100" s="1">
        <f>23*40</f>
        <v>920</v>
      </c>
      <c r="P100" s="3">
        <v>2040</v>
      </c>
      <c r="Q100" s="3">
        <v>1240</v>
      </c>
      <c r="R100" s="3">
        <v>640</v>
      </c>
      <c r="S100" s="1">
        <f>38*40</f>
        <v>1520</v>
      </c>
      <c r="T100" s="1">
        <f>22*40</f>
        <v>880</v>
      </c>
      <c r="U100" s="5">
        <f>23*40</f>
        <v>920</v>
      </c>
      <c r="V100" s="23">
        <f t="shared" si="3"/>
        <v>9800</v>
      </c>
      <c r="W100" s="7">
        <f t="shared" si="4"/>
        <v>5920</v>
      </c>
      <c r="X100" s="7">
        <f t="shared" si="5"/>
        <v>4960</v>
      </c>
    </row>
    <row r="101" spans="1:24" x14ac:dyDescent="0.25">
      <c r="A101" s="2" t="s">
        <v>139</v>
      </c>
      <c r="B101" s="1" t="s">
        <v>117</v>
      </c>
      <c r="C101" s="1" t="s">
        <v>140</v>
      </c>
      <c r="D101" s="3">
        <v>90</v>
      </c>
      <c r="E101" s="3">
        <v>30</v>
      </c>
      <c r="F101" s="3">
        <v>60</v>
      </c>
      <c r="G101" s="1">
        <v>90</v>
      </c>
      <c r="H101" s="1">
        <v>60</v>
      </c>
      <c r="I101" s="1">
        <v>60</v>
      </c>
      <c r="J101" s="3">
        <v>90</v>
      </c>
      <c r="K101" s="3">
        <v>60</v>
      </c>
      <c r="L101" s="3">
        <v>60</v>
      </c>
      <c r="M101" s="1">
        <v>90</v>
      </c>
      <c r="N101" s="1">
        <v>60</v>
      </c>
      <c r="O101" s="1">
        <v>60</v>
      </c>
      <c r="P101" s="3">
        <v>90</v>
      </c>
      <c r="Q101" s="3">
        <v>60</v>
      </c>
      <c r="R101" s="3">
        <v>60</v>
      </c>
      <c r="S101" s="1">
        <v>90</v>
      </c>
      <c r="T101" s="1">
        <v>60</v>
      </c>
      <c r="U101" s="5">
        <v>60</v>
      </c>
      <c r="V101" s="23">
        <f t="shared" si="3"/>
        <v>540</v>
      </c>
      <c r="W101" s="7">
        <f t="shared" si="4"/>
        <v>330</v>
      </c>
      <c r="X101" s="7">
        <f t="shared" si="5"/>
        <v>360</v>
      </c>
    </row>
    <row r="102" spans="1:24" x14ac:dyDescent="0.25">
      <c r="A102" s="2" t="s">
        <v>299</v>
      </c>
      <c r="B102" s="1" t="s">
        <v>117</v>
      </c>
      <c r="C102" s="1" t="s">
        <v>141</v>
      </c>
      <c r="D102" s="3">
        <f>33*40</f>
        <v>1320</v>
      </c>
      <c r="E102" s="3">
        <f>29*40</f>
        <v>1160</v>
      </c>
      <c r="F102" s="3">
        <f>22*40</f>
        <v>880</v>
      </c>
      <c r="G102" s="1">
        <f>39*40</f>
        <v>1560</v>
      </c>
      <c r="H102" s="1">
        <f>28*40</f>
        <v>1120</v>
      </c>
      <c r="I102" s="1">
        <f>19*40</f>
        <v>760</v>
      </c>
      <c r="J102" s="3">
        <f>39*40</f>
        <v>1560</v>
      </c>
      <c r="K102" s="3">
        <f>28*40</f>
        <v>1120</v>
      </c>
      <c r="L102" s="3">
        <f>19*40</f>
        <v>760</v>
      </c>
      <c r="M102" s="1">
        <f>39*40</f>
        <v>1560</v>
      </c>
      <c r="N102" s="1">
        <f>28*40</f>
        <v>1120</v>
      </c>
      <c r="O102" s="1">
        <f>19*40</f>
        <v>760</v>
      </c>
      <c r="P102" s="3">
        <v>1280</v>
      </c>
      <c r="Q102" s="3">
        <v>1080</v>
      </c>
      <c r="R102" s="3">
        <v>800</v>
      </c>
      <c r="S102" s="1">
        <f>39*40</f>
        <v>1560</v>
      </c>
      <c r="T102" s="1">
        <f>28*40</f>
        <v>1120</v>
      </c>
      <c r="U102" s="5">
        <f>19*40</f>
        <v>760</v>
      </c>
      <c r="V102" s="23">
        <f t="shared" si="3"/>
        <v>8840</v>
      </c>
      <c r="W102" s="7">
        <f t="shared" si="4"/>
        <v>6720</v>
      </c>
      <c r="X102" s="7">
        <f t="shared" si="5"/>
        <v>4720</v>
      </c>
    </row>
    <row r="103" spans="1:24" x14ac:dyDescent="0.25">
      <c r="A103" s="2" t="s">
        <v>142</v>
      </c>
      <c r="B103" s="1" t="s">
        <v>117</v>
      </c>
      <c r="C103" s="1" t="s">
        <v>143</v>
      </c>
      <c r="D103" s="3">
        <v>181</v>
      </c>
      <c r="E103" s="3">
        <v>122</v>
      </c>
      <c r="F103" s="3">
        <v>130</v>
      </c>
      <c r="G103" s="1">
        <v>176</v>
      </c>
      <c r="H103" s="1">
        <v>104</v>
      </c>
      <c r="I103" s="1">
        <v>90</v>
      </c>
      <c r="J103" s="3">
        <v>176</v>
      </c>
      <c r="K103" s="3">
        <v>104</v>
      </c>
      <c r="L103" s="3">
        <v>90</v>
      </c>
      <c r="M103" s="1">
        <v>176</v>
      </c>
      <c r="N103" s="1">
        <v>104</v>
      </c>
      <c r="O103" s="1">
        <v>90</v>
      </c>
      <c r="P103" s="3">
        <v>186</v>
      </c>
      <c r="Q103" s="3">
        <v>125</v>
      </c>
      <c r="R103" s="3">
        <v>119</v>
      </c>
      <c r="S103" s="1">
        <v>176</v>
      </c>
      <c r="T103" s="1">
        <v>104</v>
      </c>
      <c r="U103" s="5">
        <v>90</v>
      </c>
      <c r="V103" s="23">
        <f t="shared" si="3"/>
        <v>1071</v>
      </c>
      <c r="W103" s="7">
        <f t="shared" si="4"/>
        <v>663</v>
      </c>
      <c r="X103" s="7">
        <f t="shared" si="5"/>
        <v>609</v>
      </c>
    </row>
    <row r="104" spans="1:24" x14ac:dyDescent="0.25">
      <c r="A104" s="2" t="s">
        <v>144</v>
      </c>
      <c r="B104" s="1" t="s">
        <v>117</v>
      </c>
      <c r="C104" s="1" t="s">
        <v>145</v>
      </c>
      <c r="D104" s="3">
        <v>240</v>
      </c>
      <c r="E104" s="3">
        <v>120</v>
      </c>
      <c r="F104" s="3">
        <v>120</v>
      </c>
      <c r="G104" s="1">
        <v>210</v>
      </c>
      <c r="H104" s="1">
        <v>150</v>
      </c>
      <c r="I104" s="1">
        <v>150</v>
      </c>
      <c r="J104" s="3">
        <v>210</v>
      </c>
      <c r="K104" s="3">
        <v>150</v>
      </c>
      <c r="L104" s="3">
        <v>150</v>
      </c>
      <c r="M104" s="1">
        <v>210</v>
      </c>
      <c r="N104" s="1">
        <v>150</v>
      </c>
      <c r="O104" s="1">
        <v>150</v>
      </c>
      <c r="P104" s="3">
        <v>180</v>
      </c>
      <c r="Q104" s="3">
        <v>90</v>
      </c>
      <c r="R104" s="3">
        <v>90</v>
      </c>
      <c r="S104" s="1">
        <v>210</v>
      </c>
      <c r="T104" s="1">
        <v>150</v>
      </c>
      <c r="U104" s="5">
        <v>150</v>
      </c>
      <c r="V104" s="23">
        <f t="shared" si="3"/>
        <v>1260</v>
      </c>
      <c r="W104" s="7">
        <f t="shared" si="4"/>
        <v>810</v>
      </c>
      <c r="X104" s="7">
        <f t="shared" si="5"/>
        <v>810</v>
      </c>
    </row>
    <row r="105" spans="1:24" x14ac:dyDescent="0.25">
      <c r="A105" s="2" t="s">
        <v>146</v>
      </c>
      <c r="B105" s="1" t="s">
        <v>117</v>
      </c>
      <c r="C105" s="1" t="s">
        <v>147</v>
      </c>
      <c r="D105" s="3">
        <f>32*30</f>
        <v>960</v>
      </c>
      <c r="E105" s="3">
        <f>26*30</f>
        <v>780</v>
      </c>
      <c r="F105" s="3">
        <f>20*30</f>
        <v>600</v>
      </c>
      <c r="G105" s="1">
        <f>34*30</f>
        <v>1020</v>
      </c>
      <c r="H105" s="1">
        <f>27*30</f>
        <v>810</v>
      </c>
      <c r="I105" s="1">
        <v>600</v>
      </c>
      <c r="J105" s="3">
        <f>34*30</f>
        <v>1020</v>
      </c>
      <c r="K105" s="3">
        <f>27*30</f>
        <v>810</v>
      </c>
      <c r="L105" s="3">
        <v>600</v>
      </c>
      <c r="M105" s="1">
        <f>34*30</f>
        <v>1020</v>
      </c>
      <c r="N105" s="1">
        <f>27*30</f>
        <v>810</v>
      </c>
      <c r="O105" s="1">
        <v>600</v>
      </c>
      <c r="P105" s="3">
        <v>990</v>
      </c>
      <c r="Q105" s="3">
        <v>810</v>
      </c>
      <c r="R105" s="3">
        <v>600</v>
      </c>
      <c r="S105" s="1">
        <f>34*30</f>
        <v>1020</v>
      </c>
      <c r="T105" s="1">
        <f>27*30</f>
        <v>810</v>
      </c>
      <c r="U105" s="5">
        <v>600</v>
      </c>
      <c r="V105" s="23">
        <f t="shared" si="3"/>
        <v>6030</v>
      </c>
      <c r="W105" s="7">
        <f t="shared" si="4"/>
        <v>4830</v>
      </c>
      <c r="X105" s="7">
        <f t="shared" si="5"/>
        <v>3600</v>
      </c>
    </row>
    <row r="106" spans="1:24" x14ac:dyDescent="0.25">
      <c r="A106" s="2" t="s">
        <v>148</v>
      </c>
      <c r="B106" s="1" t="s">
        <v>117</v>
      </c>
      <c r="C106" s="1" t="s">
        <v>149</v>
      </c>
      <c r="D106" s="3">
        <v>233</v>
      </c>
      <c r="E106" s="3">
        <v>191</v>
      </c>
      <c r="F106" s="3">
        <v>49</v>
      </c>
      <c r="G106" s="1">
        <v>271</v>
      </c>
      <c r="H106" s="1">
        <v>268</v>
      </c>
      <c r="I106" s="1">
        <v>59</v>
      </c>
      <c r="J106" s="3">
        <v>271</v>
      </c>
      <c r="K106" s="3">
        <v>268</v>
      </c>
      <c r="L106" s="3">
        <v>59</v>
      </c>
      <c r="M106" s="1">
        <v>271</v>
      </c>
      <c r="N106" s="1">
        <v>268</v>
      </c>
      <c r="O106" s="1">
        <v>59</v>
      </c>
      <c r="P106" s="3">
        <v>231</v>
      </c>
      <c r="Q106" s="3">
        <v>155</v>
      </c>
      <c r="R106" s="3">
        <v>98</v>
      </c>
      <c r="S106" s="1">
        <v>271</v>
      </c>
      <c r="T106" s="1">
        <v>268</v>
      </c>
      <c r="U106" s="5">
        <v>59</v>
      </c>
      <c r="V106" s="23">
        <f t="shared" si="3"/>
        <v>1548</v>
      </c>
      <c r="W106" s="7">
        <f t="shared" si="4"/>
        <v>1418</v>
      </c>
      <c r="X106" s="7">
        <f t="shared" si="5"/>
        <v>383</v>
      </c>
    </row>
    <row r="107" spans="1:24" x14ac:dyDescent="0.25">
      <c r="A107" s="2" t="s">
        <v>150</v>
      </c>
      <c r="B107" s="1" t="s">
        <v>117</v>
      </c>
      <c r="C107" s="1" t="s">
        <v>151</v>
      </c>
      <c r="D107" s="3">
        <v>441</v>
      </c>
      <c r="E107" s="3">
        <v>0</v>
      </c>
      <c r="F107" s="3">
        <v>0</v>
      </c>
      <c r="G107" s="1">
        <v>167</v>
      </c>
      <c r="H107" s="1">
        <v>68</v>
      </c>
      <c r="I107" s="1">
        <v>0</v>
      </c>
      <c r="J107" s="3">
        <v>167</v>
      </c>
      <c r="K107" s="3">
        <v>68</v>
      </c>
      <c r="L107" s="3">
        <v>0</v>
      </c>
      <c r="M107" s="1">
        <v>167</v>
      </c>
      <c r="N107" s="1">
        <v>68</v>
      </c>
      <c r="O107" s="1">
        <v>0</v>
      </c>
      <c r="P107" s="3">
        <v>310</v>
      </c>
      <c r="Q107" s="3">
        <v>141</v>
      </c>
      <c r="R107" s="3">
        <v>0</v>
      </c>
      <c r="S107" s="1">
        <v>167</v>
      </c>
      <c r="T107" s="1">
        <v>68</v>
      </c>
      <c r="U107" s="5">
        <v>0</v>
      </c>
      <c r="V107" s="23">
        <f t="shared" si="3"/>
        <v>1419</v>
      </c>
      <c r="W107" s="7">
        <f t="shared" si="4"/>
        <v>413</v>
      </c>
      <c r="X107" s="7">
        <f t="shared" si="5"/>
        <v>0</v>
      </c>
    </row>
    <row r="108" spans="1:24" x14ac:dyDescent="0.25">
      <c r="A108" s="2" t="s">
        <v>152</v>
      </c>
      <c r="B108" s="1" t="s">
        <v>117</v>
      </c>
      <c r="C108" s="1" t="s">
        <v>153</v>
      </c>
      <c r="D108" s="3">
        <v>115</v>
      </c>
      <c r="E108" s="3">
        <v>101</v>
      </c>
      <c r="F108" s="3">
        <v>47</v>
      </c>
      <c r="G108" s="1">
        <v>102</v>
      </c>
      <c r="H108" s="1">
        <v>82</v>
      </c>
      <c r="I108" s="1">
        <v>59</v>
      </c>
      <c r="J108" s="3">
        <v>102</v>
      </c>
      <c r="K108" s="3">
        <v>82</v>
      </c>
      <c r="L108" s="3">
        <v>59</v>
      </c>
      <c r="M108" s="1">
        <v>102</v>
      </c>
      <c r="N108" s="1">
        <v>82</v>
      </c>
      <c r="O108" s="1">
        <v>59</v>
      </c>
      <c r="P108" s="3">
        <v>141</v>
      </c>
      <c r="Q108" s="3">
        <v>118</v>
      </c>
      <c r="R108" s="3">
        <v>86</v>
      </c>
      <c r="S108" s="1">
        <v>102</v>
      </c>
      <c r="T108" s="1">
        <v>82</v>
      </c>
      <c r="U108" s="5">
        <v>59</v>
      </c>
      <c r="V108" s="23">
        <f t="shared" si="3"/>
        <v>664</v>
      </c>
      <c r="W108" s="7">
        <f t="shared" si="4"/>
        <v>547</v>
      </c>
      <c r="X108" s="7">
        <f t="shared" si="5"/>
        <v>369</v>
      </c>
    </row>
    <row r="109" spans="1:24" x14ac:dyDescent="0.25">
      <c r="A109" s="2" t="s">
        <v>154</v>
      </c>
      <c r="B109" s="1" t="s">
        <v>117</v>
      </c>
      <c r="C109" s="1" t="s">
        <v>155</v>
      </c>
      <c r="D109" s="3">
        <v>900</v>
      </c>
      <c r="E109" s="3">
        <f>23*30</f>
        <v>690</v>
      </c>
      <c r="F109" s="3">
        <f>17*30</f>
        <v>510</v>
      </c>
      <c r="G109" s="1">
        <f>39*30</f>
        <v>1170</v>
      </c>
      <c r="H109" s="1">
        <f>31*30</f>
        <v>930</v>
      </c>
      <c r="I109" s="1">
        <f>23*30</f>
        <v>690</v>
      </c>
      <c r="J109" s="3">
        <f>39*30</f>
        <v>1170</v>
      </c>
      <c r="K109" s="3">
        <f>31*30</f>
        <v>930</v>
      </c>
      <c r="L109" s="3">
        <f>23*30</f>
        <v>690</v>
      </c>
      <c r="M109" s="1">
        <f>39*30</f>
        <v>1170</v>
      </c>
      <c r="N109" s="1">
        <f>31*30</f>
        <v>930</v>
      </c>
      <c r="O109" s="1">
        <f>23*30</f>
        <v>690</v>
      </c>
      <c r="P109" s="3">
        <v>750</v>
      </c>
      <c r="Q109" s="3">
        <v>570</v>
      </c>
      <c r="R109" s="3">
        <v>450</v>
      </c>
      <c r="S109" s="1">
        <f>39*30</f>
        <v>1170</v>
      </c>
      <c r="T109" s="1">
        <f>31*30</f>
        <v>930</v>
      </c>
      <c r="U109" s="5">
        <f>23*30</f>
        <v>690</v>
      </c>
      <c r="V109" s="23">
        <f t="shared" si="3"/>
        <v>6330</v>
      </c>
      <c r="W109" s="7">
        <f t="shared" si="4"/>
        <v>4980</v>
      </c>
      <c r="X109" s="7">
        <f t="shared" si="5"/>
        <v>3720</v>
      </c>
    </row>
    <row r="110" spans="1:24" x14ac:dyDescent="0.25">
      <c r="A110" s="2" t="s">
        <v>156</v>
      </c>
      <c r="B110" s="1" t="s">
        <v>117</v>
      </c>
      <c r="C110" s="1" t="s">
        <v>157</v>
      </c>
      <c r="D110" s="3">
        <v>75</v>
      </c>
      <c r="E110" s="3">
        <v>75</v>
      </c>
      <c r="F110" s="3">
        <v>43</v>
      </c>
      <c r="G110" s="1">
        <v>78</v>
      </c>
      <c r="H110" s="1">
        <v>52</v>
      </c>
      <c r="I110" s="1">
        <v>26</v>
      </c>
      <c r="J110" s="3">
        <v>78</v>
      </c>
      <c r="K110" s="3">
        <v>52</v>
      </c>
      <c r="L110" s="3">
        <v>26</v>
      </c>
      <c r="M110" s="1">
        <v>78</v>
      </c>
      <c r="N110" s="1">
        <v>52</v>
      </c>
      <c r="O110" s="1">
        <v>26</v>
      </c>
      <c r="P110" s="3">
        <v>77</v>
      </c>
      <c r="Q110" s="3">
        <v>67</v>
      </c>
      <c r="R110" s="3">
        <v>34</v>
      </c>
      <c r="S110" s="1">
        <v>78</v>
      </c>
      <c r="T110" s="1">
        <v>52</v>
      </c>
      <c r="U110" s="5">
        <v>26</v>
      </c>
      <c r="V110" s="23">
        <f t="shared" si="3"/>
        <v>464</v>
      </c>
      <c r="W110" s="7">
        <f t="shared" si="4"/>
        <v>350</v>
      </c>
      <c r="X110" s="7">
        <f t="shared" si="5"/>
        <v>181</v>
      </c>
    </row>
    <row r="111" spans="1:24" x14ac:dyDescent="0.25">
      <c r="A111" s="2" t="s">
        <v>158</v>
      </c>
      <c r="B111" s="1" t="s">
        <v>117</v>
      </c>
      <c r="C111" s="1" t="s">
        <v>159</v>
      </c>
      <c r="D111" s="3">
        <v>23</v>
      </c>
      <c r="E111" s="3">
        <v>3</v>
      </c>
      <c r="F111" s="3">
        <v>10</v>
      </c>
      <c r="G111" s="1">
        <v>18</v>
      </c>
      <c r="H111" s="1">
        <v>0</v>
      </c>
      <c r="I111" s="1">
        <v>16</v>
      </c>
      <c r="J111" s="3">
        <v>18</v>
      </c>
      <c r="K111" s="3">
        <v>0</v>
      </c>
      <c r="L111" s="3">
        <v>16</v>
      </c>
      <c r="M111" s="1">
        <v>18</v>
      </c>
      <c r="N111" s="1">
        <v>0</v>
      </c>
      <c r="O111" s="1">
        <v>16</v>
      </c>
      <c r="P111" s="3">
        <v>23</v>
      </c>
      <c r="Q111" s="3">
        <v>11</v>
      </c>
      <c r="R111" s="3">
        <v>8</v>
      </c>
      <c r="S111" s="1">
        <v>18</v>
      </c>
      <c r="T111" s="1">
        <v>0</v>
      </c>
      <c r="U111" s="5">
        <v>16</v>
      </c>
      <c r="V111" s="23">
        <f t="shared" si="3"/>
        <v>118</v>
      </c>
      <c r="W111" s="7">
        <f t="shared" si="4"/>
        <v>14</v>
      </c>
      <c r="X111" s="7">
        <f t="shared" si="5"/>
        <v>82</v>
      </c>
    </row>
    <row r="112" spans="1:24" x14ac:dyDescent="0.25">
      <c r="A112" s="2" t="s">
        <v>160</v>
      </c>
      <c r="B112" s="1" t="s">
        <v>117</v>
      </c>
      <c r="C112" s="1" t="s">
        <v>161</v>
      </c>
      <c r="D112" s="3">
        <v>211</v>
      </c>
      <c r="E112" s="3">
        <v>169</v>
      </c>
      <c r="F112" s="3">
        <v>131</v>
      </c>
      <c r="G112" s="1">
        <v>248</v>
      </c>
      <c r="H112" s="1">
        <v>106</v>
      </c>
      <c r="I112" s="1">
        <v>153</v>
      </c>
      <c r="J112" s="3">
        <v>248</v>
      </c>
      <c r="K112" s="3">
        <v>106</v>
      </c>
      <c r="L112" s="3">
        <v>153</v>
      </c>
      <c r="M112" s="1">
        <v>248</v>
      </c>
      <c r="N112" s="1">
        <v>106</v>
      </c>
      <c r="O112" s="1">
        <v>153</v>
      </c>
      <c r="P112" s="3">
        <v>654</v>
      </c>
      <c r="Q112" s="3">
        <v>0</v>
      </c>
      <c r="R112" s="3">
        <v>0</v>
      </c>
      <c r="S112" s="1">
        <v>248</v>
      </c>
      <c r="T112" s="1">
        <v>106</v>
      </c>
      <c r="U112" s="5">
        <v>153</v>
      </c>
      <c r="V112" s="23">
        <f t="shared" si="3"/>
        <v>1857</v>
      </c>
      <c r="W112" s="7">
        <f t="shared" si="4"/>
        <v>593</v>
      </c>
      <c r="X112" s="7">
        <f t="shared" si="5"/>
        <v>743</v>
      </c>
    </row>
    <row r="113" spans="1:24" x14ac:dyDescent="0.25">
      <c r="A113" s="2" t="s">
        <v>162</v>
      </c>
      <c r="B113" s="1" t="s">
        <v>117</v>
      </c>
      <c r="C113" s="1" t="s">
        <v>163</v>
      </c>
      <c r="D113" s="3">
        <v>2</v>
      </c>
      <c r="E113" s="3">
        <v>117</v>
      </c>
      <c r="F113" s="3">
        <v>1</v>
      </c>
      <c r="G113" s="1">
        <v>2</v>
      </c>
      <c r="H113" s="1">
        <v>118</v>
      </c>
      <c r="I113" s="1">
        <v>1</v>
      </c>
      <c r="J113" s="3">
        <v>2</v>
      </c>
      <c r="K113" s="3">
        <v>118</v>
      </c>
      <c r="L113" s="3">
        <v>1</v>
      </c>
      <c r="M113" s="1">
        <v>2</v>
      </c>
      <c r="N113" s="1">
        <v>118</v>
      </c>
      <c r="O113" s="1">
        <v>1</v>
      </c>
      <c r="P113" s="3">
        <v>21</v>
      </c>
      <c r="Q113" s="3">
        <v>160</v>
      </c>
      <c r="R113" s="3">
        <v>17</v>
      </c>
      <c r="S113" s="1">
        <v>2</v>
      </c>
      <c r="T113" s="1">
        <v>118</v>
      </c>
      <c r="U113" s="5">
        <v>1</v>
      </c>
      <c r="V113" s="23">
        <f t="shared" si="3"/>
        <v>31</v>
      </c>
      <c r="W113" s="7">
        <f t="shared" si="4"/>
        <v>749</v>
      </c>
      <c r="X113" s="7">
        <f t="shared" si="5"/>
        <v>22</v>
      </c>
    </row>
    <row r="114" spans="1:24" x14ac:dyDescent="0.25">
      <c r="A114" s="2" t="s">
        <v>164</v>
      </c>
      <c r="B114" s="1" t="s">
        <v>117</v>
      </c>
      <c r="C114" s="1" t="s">
        <v>165</v>
      </c>
      <c r="D114" s="3">
        <v>888</v>
      </c>
      <c r="E114" s="3">
        <v>675</v>
      </c>
      <c r="F114" s="3">
        <v>496</v>
      </c>
      <c r="G114" s="1">
        <v>802</v>
      </c>
      <c r="H114" s="1">
        <v>625</v>
      </c>
      <c r="I114" s="1">
        <v>454</v>
      </c>
      <c r="J114" s="3">
        <v>802</v>
      </c>
      <c r="K114" s="3">
        <v>625</v>
      </c>
      <c r="L114" s="3">
        <v>454</v>
      </c>
      <c r="M114" s="1">
        <v>802</v>
      </c>
      <c r="N114" s="1">
        <v>625</v>
      </c>
      <c r="O114" s="1">
        <v>454</v>
      </c>
      <c r="P114" s="3">
        <v>705</v>
      </c>
      <c r="Q114" s="3">
        <v>582</v>
      </c>
      <c r="R114" s="3">
        <v>444</v>
      </c>
      <c r="S114" s="1">
        <v>802</v>
      </c>
      <c r="T114" s="1">
        <v>625</v>
      </c>
      <c r="U114" s="5">
        <v>454</v>
      </c>
      <c r="V114" s="23">
        <f t="shared" si="3"/>
        <v>4801</v>
      </c>
      <c r="W114" s="7">
        <f t="shared" si="4"/>
        <v>3757</v>
      </c>
      <c r="X114" s="7">
        <f t="shared" si="5"/>
        <v>2756</v>
      </c>
    </row>
    <row r="115" spans="1:24" x14ac:dyDescent="0.25">
      <c r="A115" s="2" t="s">
        <v>166</v>
      </c>
      <c r="B115" s="1" t="s">
        <v>117</v>
      </c>
      <c r="C115" s="1" t="s">
        <v>167</v>
      </c>
      <c r="D115" s="3">
        <v>28.3</v>
      </c>
      <c r="E115" s="3">
        <v>0</v>
      </c>
      <c r="F115" s="3">
        <v>0</v>
      </c>
      <c r="G115" s="1">
        <v>240</v>
      </c>
      <c r="H115" s="1">
        <v>180</v>
      </c>
      <c r="I115" s="1">
        <v>0</v>
      </c>
      <c r="J115" s="3">
        <v>240</v>
      </c>
      <c r="K115" s="3">
        <v>180</v>
      </c>
      <c r="L115" s="3">
        <v>0</v>
      </c>
      <c r="M115" s="1">
        <v>240</v>
      </c>
      <c r="N115" s="1">
        <v>180</v>
      </c>
      <c r="O115" s="1">
        <v>0</v>
      </c>
      <c r="P115" s="3">
        <v>60</v>
      </c>
      <c r="Q115" s="3">
        <v>60</v>
      </c>
      <c r="R115" s="3">
        <v>30</v>
      </c>
      <c r="S115" s="1">
        <v>240</v>
      </c>
      <c r="T115" s="1">
        <v>180</v>
      </c>
      <c r="U115" s="5">
        <v>0</v>
      </c>
      <c r="V115" s="23">
        <f t="shared" si="3"/>
        <v>1048.3</v>
      </c>
      <c r="W115" s="7">
        <f t="shared" si="4"/>
        <v>780</v>
      </c>
      <c r="X115" s="7">
        <f t="shared" si="5"/>
        <v>30</v>
      </c>
    </row>
    <row r="116" spans="1:24" x14ac:dyDescent="0.25">
      <c r="A116" s="2" t="s">
        <v>168</v>
      </c>
      <c r="B116" s="1" t="s">
        <v>117</v>
      </c>
      <c r="C116" s="1" t="s">
        <v>169</v>
      </c>
      <c r="D116" s="3">
        <v>1314</v>
      </c>
      <c r="E116" s="3">
        <v>999</v>
      </c>
      <c r="F116" s="3">
        <v>780</v>
      </c>
      <c r="G116" s="1">
        <v>1208</v>
      </c>
      <c r="H116" s="1">
        <v>954</v>
      </c>
      <c r="I116" s="1">
        <v>757</v>
      </c>
      <c r="J116" s="3">
        <v>1208</v>
      </c>
      <c r="K116" s="3">
        <v>954</v>
      </c>
      <c r="L116" s="3">
        <v>757</v>
      </c>
      <c r="M116" s="1">
        <v>1208</v>
      </c>
      <c r="N116" s="1">
        <v>954</v>
      </c>
      <c r="O116" s="1">
        <v>757</v>
      </c>
      <c r="P116" s="3">
        <v>1100</v>
      </c>
      <c r="Q116" s="3">
        <v>901</v>
      </c>
      <c r="R116" s="3">
        <v>642</v>
      </c>
      <c r="S116" s="1">
        <v>1208</v>
      </c>
      <c r="T116" s="1">
        <v>954</v>
      </c>
      <c r="U116" s="5">
        <v>757</v>
      </c>
      <c r="V116" s="23">
        <f t="shared" si="3"/>
        <v>7246</v>
      </c>
      <c r="W116" s="7">
        <f t="shared" si="4"/>
        <v>5716</v>
      </c>
      <c r="X116" s="7">
        <f t="shared" si="5"/>
        <v>4450</v>
      </c>
    </row>
    <row r="117" spans="1:24" x14ac:dyDescent="0.25">
      <c r="A117" s="2" t="s">
        <v>170</v>
      </c>
      <c r="B117" s="1" t="s">
        <v>117</v>
      </c>
      <c r="C117" s="1" t="s">
        <v>171</v>
      </c>
      <c r="D117" s="3">
        <v>0</v>
      </c>
      <c r="E117" s="3">
        <v>0</v>
      </c>
      <c r="F117" s="3">
        <v>0</v>
      </c>
      <c r="G117" s="1">
        <v>0</v>
      </c>
      <c r="H117" s="1">
        <v>0</v>
      </c>
      <c r="I117" s="1">
        <v>0</v>
      </c>
      <c r="J117" s="3">
        <v>0</v>
      </c>
      <c r="K117" s="3">
        <v>0</v>
      </c>
      <c r="L117" s="3">
        <v>0</v>
      </c>
      <c r="M117" s="1">
        <v>0</v>
      </c>
      <c r="N117" s="1">
        <v>0</v>
      </c>
      <c r="O117" s="1">
        <v>0</v>
      </c>
      <c r="P117" s="3">
        <v>0</v>
      </c>
      <c r="Q117" s="3">
        <v>0</v>
      </c>
      <c r="R117" s="3">
        <v>0</v>
      </c>
      <c r="S117" s="1">
        <v>0</v>
      </c>
      <c r="T117" s="1">
        <v>0</v>
      </c>
      <c r="U117" s="5">
        <v>0</v>
      </c>
      <c r="V117" s="23">
        <f t="shared" si="3"/>
        <v>0</v>
      </c>
      <c r="W117" s="7">
        <f t="shared" si="4"/>
        <v>0</v>
      </c>
      <c r="X117" s="7">
        <f t="shared" si="5"/>
        <v>0</v>
      </c>
    </row>
    <row r="118" spans="1:24" x14ac:dyDescent="0.25">
      <c r="A118" s="2" t="s">
        <v>172</v>
      </c>
      <c r="B118" s="1" t="s">
        <v>117</v>
      </c>
      <c r="C118" s="1" t="s">
        <v>173</v>
      </c>
      <c r="D118" s="3">
        <v>65</v>
      </c>
      <c r="E118" s="3">
        <v>50</v>
      </c>
      <c r="F118" s="3">
        <v>45</v>
      </c>
      <c r="G118" s="1">
        <v>56</v>
      </c>
      <c r="H118" s="1">
        <v>46</v>
      </c>
      <c r="I118" s="1">
        <v>30</v>
      </c>
      <c r="J118" s="3">
        <v>56</v>
      </c>
      <c r="K118" s="3">
        <v>46</v>
      </c>
      <c r="L118" s="3">
        <v>30</v>
      </c>
      <c r="M118" s="1">
        <v>56</v>
      </c>
      <c r="N118" s="1">
        <v>46</v>
      </c>
      <c r="O118" s="1">
        <v>30</v>
      </c>
      <c r="P118" s="3">
        <v>278</v>
      </c>
      <c r="Q118" s="3">
        <v>231</v>
      </c>
      <c r="R118" s="3">
        <v>154</v>
      </c>
      <c r="S118" s="1">
        <v>56</v>
      </c>
      <c r="T118" s="1">
        <v>46</v>
      </c>
      <c r="U118" s="5">
        <v>30</v>
      </c>
      <c r="V118" s="23">
        <f t="shared" si="3"/>
        <v>567</v>
      </c>
      <c r="W118" s="7">
        <f t="shared" si="4"/>
        <v>465</v>
      </c>
      <c r="X118" s="7">
        <f t="shared" si="5"/>
        <v>319</v>
      </c>
    </row>
    <row r="119" spans="1:24" x14ac:dyDescent="0.25">
      <c r="A119" s="2" t="s">
        <v>174</v>
      </c>
      <c r="B119" s="1" t="s">
        <v>117</v>
      </c>
      <c r="C119" s="1" t="s">
        <v>175</v>
      </c>
      <c r="D119" s="3">
        <v>90</v>
      </c>
      <c r="E119" s="3">
        <v>74</v>
      </c>
      <c r="F119" s="3">
        <v>50</v>
      </c>
      <c r="G119" s="1">
        <v>68</v>
      </c>
      <c r="H119" s="1">
        <v>55</v>
      </c>
      <c r="I119" s="1">
        <v>49</v>
      </c>
      <c r="J119" s="3">
        <v>68</v>
      </c>
      <c r="K119" s="3">
        <v>55</v>
      </c>
      <c r="L119" s="3">
        <v>49</v>
      </c>
      <c r="M119" s="1">
        <v>68</v>
      </c>
      <c r="N119" s="1">
        <v>55</v>
      </c>
      <c r="O119" s="1">
        <v>49</v>
      </c>
      <c r="P119" s="3">
        <v>70</v>
      </c>
      <c r="Q119" s="3">
        <v>54</v>
      </c>
      <c r="R119" s="3">
        <v>40</v>
      </c>
      <c r="S119" s="1">
        <v>68</v>
      </c>
      <c r="T119" s="1">
        <v>55</v>
      </c>
      <c r="U119" s="5">
        <v>49</v>
      </c>
      <c r="V119" s="23">
        <f t="shared" si="3"/>
        <v>432</v>
      </c>
      <c r="W119" s="7">
        <f t="shared" si="4"/>
        <v>348</v>
      </c>
      <c r="X119" s="7">
        <f t="shared" si="5"/>
        <v>286</v>
      </c>
    </row>
    <row r="120" spans="1:24" x14ac:dyDescent="0.25">
      <c r="A120" s="2" t="s">
        <v>177</v>
      </c>
      <c r="B120" s="1" t="s">
        <v>176</v>
      </c>
      <c r="C120" s="1" t="s">
        <v>178</v>
      </c>
      <c r="D120" s="3">
        <v>870</v>
      </c>
      <c r="E120" s="3">
        <v>453</v>
      </c>
      <c r="F120" s="3">
        <v>139</v>
      </c>
      <c r="G120" s="1">
        <v>1015</v>
      </c>
      <c r="H120" s="1">
        <v>579</v>
      </c>
      <c r="I120" s="1">
        <v>219</v>
      </c>
      <c r="J120" s="3">
        <v>1015</v>
      </c>
      <c r="K120" s="3">
        <v>579</v>
      </c>
      <c r="L120" s="3">
        <v>219</v>
      </c>
      <c r="M120" s="1">
        <v>1015</v>
      </c>
      <c r="N120" s="1">
        <v>579</v>
      </c>
      <c r="O120" s="1">
        <v>219</v>
      </c>
      <c r="P120" s="3">
        <v>1617</v>
      </c>
      <c r="Q120" s="3">
        <v>455</v>
      </c>
      <c r="R120" s="3">
        <v>64</v>
      </c>
      <c r="S120" s="1">
        <v>1015</v>
      </c>
      <c r="T120" s="1">
        <v>579</v>
      </c>
      <c r="U120" s="5">
        <v>219</v>
      </c>
      <c r="V120" s="23">
        <f t="shared" si="3"/>
        <v>6547</v>
      </c>
      <c r="W120" s="7">
        <f t="shared" si="4"/>
        <v>3224</v>
      </c>
      <c r="X120" s="7">
        <f t="shared" si="5"/>
        <v>1079</v>
      </c>
    </row>
    <row r="121" spans="1:24" x14ac:dyDescent="0.25">
      <c r="A121" s="2" t="s">
        <v>179</v>
      </c>
      <c r="B121" s="1" t="s">
        <v>176</v>
      </c>
      <c r="C121" s="1" t="s">
        <v>180</v>
      </c>
      <c r="D121" s="3">
        <v>7</v>
      </c>
      <c r="E121" s="3">
        <v>3</v>
      </c>
      <c r="F121" s="3">
        <v>0</v>
      </c>
      <c r="G121" s="1">
        <v>6</v>
      </c>
      <c r="H121" s="1">
        <v>3</v>
      </c>
      <c r="I121" s="1">
        <v>0</v>
      </c>
      <c r="J121" s="3">
        <v>6</v>
      </c>
      <c r="K121" s="3">
        <v>3</v>
      </c>
      <c r="L121" s="3">
        <v>0</v>
      </c>
      <c r="M121" s="1">
        <v>6</v>
      </c>
      <c r="N121" s="1">
        <v>3</v>
      </c>
      <c r="O121" s="1">
        <v>0</v>
      </c>
      <c r="P121" s="3">
        <v>5</v>
      </c>
      <c r="Q121" s="3">
        <v>3</v>
      </c>
      <c r="R121" s="3">
        <v>0</v>
      </c>
      <c r="S121" s="1">
        <v>6</v>
      </c>
      <c r="T121" s="1">
        <v>3</v>
      </c>
      <c r="U121" s="5">
        <v>0</v>
      </c>
      <c r="V121" s="23">
        <f t="shared" si="3"/>
        <v>36</v>
      </c>
      <c r="W121" s="7">
        <f t="shared" si="4"/>
        <v>18</v>
      </c>
      <c r="X121" s="7">
        <f t="shared" si="5"/>
        <v>0</v>
      </c>
    </row>
    <row r="122" spans="1:24" x14ac:dyDescent="0.25">
      <c r="A122" s="2" t="s">
        <v>181</v>
      </c>
      <c r="B122" s="1" t="s">
        <v>176</v>
      </c>
      <c r="C122" s="1" t="s">
        <v>182</v>
      </c>
      <c r="D122" s="3">
        <v>3360</v>
      </c>
      <c r="E122" s="3">
        <v>1770</v>
      </c>
      <c r="F122" s="3">
        <v>1890</v>
      </c>
      <c r="G122" s="1">
        <v>3330</v>
      </c>
      <c r="H122" s="1">
        <v>2190</v>
      </c>
      <c r="I122" s="1">
        <v>2340</v>
      </c>
      <c r="J122" s="3">
        <v>3330</v>
      </c>
      <c r="K122" s="3">
        <v>2190</v>
      </c>
      <c r="L122" s="3">
        <v>2340</v>
      </c>
      <c r="M122" s="1">
        <v>3330</v>
      </c>
      <c r="N122" s="1">
        <v>2190</v>
      </c>
      <c r="O122" s="1">
        <v>2340</v>
      </c>
      <c r="P122" s="3">
        <v>2970</v>
      </c>
      <c r="Q122" s="3">
        <v>1680</v>
      </c>
      <c r="R122" s="3">
        <v>2100</v>
      </c>
      <c r="S122" s="1">
        <v>3330</v>
      </c>
      <c r="T122" s="1">
        <v>2190</v>
      </c>
      <c r="U122" s="5">
        <v>2340</v>
      </c>
      <c r="V122" s="23">
        <f t="shared" si="3"/>
        <v>19650</v>
      </c>
      <c r="W122" s="7">
        <f t="shared" si="4"/>
        <v>12210</v>
      </c>
      <c r="X122" s="7">
        <f t="shared" si="5"/>
        <v>13350</v>
      </c>
    </row>
    <row r="123" spans="1:24" x14ac:dyDescent="0.25">
      <c r="A123" s="2" t="s">
        <v>183</v>
      </c>
      <c r="B123" s="1" t="s">
        <v>176</v>
      </c>
      <c r="C123" s="1" t="s">
        <v>184</v>
      </c>
      <c r="D123" s="3">
        <v>573</v>
      </c>
      <c r="E123" s="3">
        <v>386</v>
      </c>
      <c r="F123" s="3">
        <v>349</v>
      </c>
      <c r="G123" s="1">
        <v>684</v>
      </c>
      <c r="H123" s="1">
        <v>391</v>
      </c>
      <c r="I123" s="1">
        <v>388</v>
      </c>
      <c r="J123" s="3">
        <v>684</v>
      </c>
      <c r="K123" s="3">
        <v>391</v>
      </c>
      <c r="L123" s="3">
        <v>388</v>
      </c>
      <c r="M123" s="1">
        <v>684</v>
      </c>
      <c r="N123" s="1">
        <v>391</v>
      </c>
      <c r="O123" s="1">
        <v>388</v>
      </c>
      <c r="P123" s="3">
        <v>639</v>
      </c>
      <c r="Q123" s="3">
        <v>395</v>
      </c>
      <c r="R123" s="3">
        <v>375</v>
      </c>
      <c r="S123" s="1">
        <v>684</v>
      </c>
      <c r="T123" s="1">
        <v>391</v>
      </c>
      <c r="U123" s="5">
        <v>388</v>
      </c>
      <c r="V123" s="23">
        <f t="shared" si="3"/>
        <v>3948</v>
      </c>
      <c r="W123" s="7">
        <f t="shared" si="4"/>
        <v>2345</v>
      </c>
      <c r="X123" s="7">
        <f t="shared" si="5"/>
        <v>2276</v>
      </c>
    </row>
    <row r="124" spans="1:24" x14ac:dyDescent="0.25">
      <c r="A124" s="2" t="s">
        <v>185</v>
      </c>
      <c r="B124" s="1" t="s">
        <v>176</v>
      </c>
      <c r="C124" s="1" t="s">
        <v>186</v>
      </c>
      <c r="D124" s="3">
        <v>115</v>
      </c>
      <c r="E124" s="3">
        <v>65</v>
      </c>
      <c r="F124" s="3">
        <v>112</v>
      </c>
      <c r="G124" s="1">
        <v>162</v>
      </c>
      <c r="H124" s="1">
        <v>139</v>
      </c>
      <c r="I124" s="1">
        <v>70</v>
      </c>
      <c r="J124" s="3">
        <v>162</v>
      </c>
      <c r="K124" s="3">
        <v>139</v>
      </c>
      <c r="L124" s="3">
        <v>70</v>
      </c>
      <c r="M124" s="1">
        <v>162</v>
      </c>
      <c r="N124" s="1">
        <v>139</v>
      </c>
      <c r="O124" s="1">
        <v>70</v>
      </c>
      <c r="P124" s="3">
        <v>196</v>
      </c>
      <c r="Q124" s="3">
        <v>140</v>
      </c>
      <c r="R124" s="3">
        <v>88</v>
      </c>
      <c r="S124" s="1">
        <v>162</v>
      </c>
      <c r="T124" s="1">
        <v>139</v>
      </c>
      <c r="U124" s="5">
        <v>70</v>
      </c>
      <c r="V124" s="23">
        <f t="shared" si="3"/>
        <v>959</v>
      </c>
      <c r="W124" s="7">
        <f t="shared" si="4"/>
        <v>761</v>
      </c>
      <c r="X124" s="7">
        <f t="shared" si="5"/>
        <v>480</v>
      </c>
    </row>
    <row r="125" spans="1:24" x14ac:dyDescent="0.25">
      <c r="A125" s="2" t="s">
        <v>187</v>
      </c>
      <c r="B125" s="1" t="s">
        <v>176</v>
      </c>
      <c r="C125" s="1" t="s">
        <v>188</v>
      </c>
      <c r="D125" s="3">
        <v>328</v>
      </c>
      <c r="E125" s="3">
        <v>204</v>
      </c>
      <c r="F125" s="3">
        <v>188</v>
      </c>
      <c r="G125" s="1">
        <v>229</v>
      </c>
      <c r="H125" s="1">
        <v>117</v>
      </c>
      <c r="I125" s="1">
        <v>337</v>
      </c>
      <c r="J125" s="3">
        <v>229</v>
      </c>
      <c r="K125" s="3">
        <v>117</v>
      </c>
      <c r="L125" s="3">
        <v>337</v>
      </c>
      <c r="M125" s="1">
        <v>229</v>
      </c>
      <c r="N125" s="1">
        <v>117</v>
      </c>
      <c r="O125" s="1">
        <v>337</v>
      </c>
      <c r="P125" s="3">
        <v>416</v>
      </c>
      <c r="Q125" s="3">
        <v>258</v>
      </c>
      <c r="R125" s="3">
        <v>356</v>
      </c>
      <c r="S125" s="1">
        <v>229</v>
      </c>
      <c r="T125" s="1">
        <v>117</v>
      </c>
      <c r="U125" s="5">
        <v>337</v>
      </c>
      <c r="V125" s="23">
        <f t="shared" si="3"/>
        <v>1660</v>
      </c>
      <c r="W125" s="7">
        <f t="shared" si="4"/>
        <v>930</v>
      </c>
      <c r="X125" s="7">
        <f t="shared" si="5"/>
        <v>1892</v>
      </c>
    </row>
    <row r="126" spans="1:24" x14ac:dyDescent="0.25">
      <c r="A126" s="2" t="s">
        <v>189</v>
      </c>
      <c r="B126" s="1" t="s">
        <v>176</v>
      </c>
      <c r="C126" s="1" t="s">
        <v>190</v>
      </c>
      <c r="D126" s="3">
        <v>6</v>
      </c>
      <c r="E126" s="3">
        <v>4</v>
      </c>
      <c r="F126" s="3">
        <v>0</v>
      </c>
      <c r="G126" s="1">
        <v>2</v>
      </c>
      <c r="H126" s="1">
        <v>0</v>
      </c>
      <c r="I126" s="1">
        <v>0</v>
      </c>
      <c r="J126" s="3">
        <v>2</v>
      </c>
      <c r="K126" s="3">
        <v>0</v>
      </c>
      <c r="L126" s="3">
        <v>0</v>
      </c>
      <c r="M126" s="1">
        <v>2</v>
      </c>
      <c r="N126" s="1">
        <v>0</v>
      </c>
      <c r="O126" s="1">
        <v>0</v>
      </c>
      <c r="P126" s="3">
        <v>3</v>
      </c>
      <c r="Q126" s="3">
        <v>1</v>
      </c>
      <c r="R126" s="3">
        <v>0</v>
      </c>
      <c r="S126" s="1">
        <v>2</v>
      </c>
      <c r="T126" s="1">
        <v>0</v>
      </c>
      <c r="U126" s="5">
        <v>0</v>
      </c>
      <c r="V126" s="23">
        <f t="shared" si="3"/>
        <v>17</v>
      </c>
      <c r="W126" s="7">
        <f t="shared" si="4"/>
        <v>5</v>
      </c>
      <c r="X126" s="7">
        <f t="shared" si="5"/>
        <v>0</v>
      </c>
    </row>
    <row r="127" spans="1:24" x14ac:dyDescent="0.25">
      <c r="A127" s="2" t="s">
        <v>191</v>
      </c>
      <c r="B127" s="1" t="s">
        <v>176</v>
      </c>
      <c r="C127" s="1" t="s">
        <v>192</v>
      </c>
      <c r="D127" s="3">
        <v>19.600000000000001</v>
      </c>
      <c r="E127" s="3">
        <v>0</v>
      </c>
      <c r="F127" s="3">
        <v>0</v>
      </c>
      <c r="G127" s="1">
        <v>19.399999999999999</v>
      </c>
      <c r="H127" s="1">
        <v>0</v>
      </c>
      <c r="I127" s="1">
        <v>0</v>
      </c>
      <c r="J127" s="3">
        <v>19.399999999999999</v>
      </c>
      <c r="K127" s="3">
        <v>0</v>
      </c>
      <c r="L127" s="3">
        <v>0</v>
      </c>
      <c r="M127" s="1">
        <v>19.399999999999999</v>
      </c>
      <c r="N127" s="1">
        <v>0</v>
      </c>
      <c r="O127" s="1">
        <v>0</v>
      </c>
      <c r="P127" s="3">
        <v>8</v>
      </c>
      <c r="Q127" s="3">
        <v>8</v>
      </c>
      <c r="R127" s="3">
        <v>4</v>
      </c>
      <c r="S127" s="1">
        <v>19.399999999999999</v>
      </c>
      <c r="T127" s="1">
        <v>0</v>
      </c>
      <c r="U127" s="5">
        <v>0</v>
      </c>
      <c r="V127" s="23">
        <f t="shared" si="3"/>
        <v>105.19999999999999</v>
      </c>
      <c r="W127" s="7">
        <f t="shared" si="4"/>
        <v>8</v>
      </c>
      <c r="X127" s="7">
        <f t="shared" si="5"/>
        <v>4</v>
      </c>
    </row>
    <row r="128" spans="1:24" x14ac:dyDescent="0.25">
      <c r="A128" s="2" t="s">
        <v>191</v>
      </c>
      <c r="B128" s="1" t="s">
        <v>176</v>
      </c>
      <c r="C128" s="1" t="s">
        <v>193</v>
      </c>
      <c r="D128" s="3">
        <v>8914</v>
      </c>
      <c r="E128" s="3">
        <v>6671</v>
      </c>
      <c r="F128" s="3">
        <v>5089</v>
      </c>
      <c r="G128" s="1">
        <v>8326</v>
      </c>
      <c r="H128" s="1">
        <v>6775</v>
      </c>
      <c r="I128" s="1">
        <v>5014</v>
      </c>
      <c r="J128" s="3">
        <v>8326</v>
      </c>
      <c r="K128" s="3">
        <v>6775</v>
      </c>
      <c r="L128" s="3">
        <v>5014</v>
      </c>
      <c r="M128" s="1">
        <v>8326</v>
      </c>
      <c r="N128" s="1">
        <v>6775</v>
      </c>
      <c r="O128" s="1">
        <v>5014</v>
      </c>
      <c r="P128" s="3">
        <v>7944</v>
      </c>
      <c r="Q128" s="3">
        <v>6220</v>
      </c>
      <c r="R128" s="3">
        <v>4681</v>
      </c>
      <c r="S128" s="1">
        <v>8326</v>
      </c>
      <c r="T128" s="1">
        <v>6775</v>
      </c>
      <c r="U128" s="5">
        <v>5014</v>
      </c>
      <c r="V128" s="23">
        <f t="shared" si="3"/>
        <v>50162</v>
      </c>
      <c r="W128" s="7">
        <f t="shared" si="4"/>
        <v>39991</v>
      </c>
      <c r="X128" s="7">
        <f t="shared" si="5"/>
        <v>29826</v>
      </c>
    </row>
    <row r="129" spans="1:24" x14ac:dyDescent="0.25">
      <c r="A129" s="2" t="s">
        <v>194</v>
      </c>
      <c r="B129" s="1" t="s">
        <v>176</v>
      </c>
      <c r="C129" s="1" t="s">
        <v>195</v>
      </c>
      <c r="D129" s="3">
        <v>5490</v>
      </c>
      <c r="E129" s="3">
        <v>3750</v>
      </c>
      <c r="F129" s="3">
        <v>3300</v>
      </c>
      <c r="G129" s="1">
        <v>5580</v>
      </c>
      <c r="H129" s="1">
        <v>3810</v>
      </c>
      <c r="I129" s="1">
        <v>3480</v>
      </c>
      <c r="J129" s="3">
        <v>5580</v>
      </c>
      <c r="K129" s="3">
        <v>3810</v>
      </c>
      <c r="L129" s="3">
        <v>3480</v>
      </c>
      <c r="M129" s="1">
        <v>5580</v>
      </c>
      <c r="N129" s="1">
        <v>3810</v>
      </c>
      <c r="O129" s="1">
        <v>3480</v>
      </c>
      <c r="P129" s="3">
        <v>5280</v>
      </c>
      <c r="Q129" s="3">
        <v>3780</v>
      </c>
      <c r="R129" s="3">
        <v>3390</v>
      </c>
      <c r="S129" s="1">
        <v>5580</v>
      </c>
      <c r="T129" s="1">
        <v>3810</v>
      </c>
      <c r="U129" s="5">
        <v>3480</v>
      </c>
      <c r="V129" s="23">
        <f t="shared" si="3"/>
        <v>33090</v>
      </c>
      <c r="W129" s="7">
        <f t="shared" si="4"/>
        <v>22770</v>
      </c>
      <c r="X129" s="7">
        <f t="shared" si="5"/>
        <v>20610</v>
      </c>
    </row>
    <row r="130" spans="1:24" x14ac:dyDescent="0.25">
      <c r="A130" s="2" t="s">
        <v>196</v>
      </c>
      <c r="B130" s="1" t="s">
        <v>176</v>
      </c>
      <c r="C130" s="1" t="s">
        <v>197</v>
      </c>
      <c r="D130" s="3">
        <v>7</v>
      </c>
      <c r="E130" s="3">
        <v>6</v>
      </c>
      <c r="F130" s="3">
        <v>4</v>
      </c>
      <c r="G130" s="1">
        <v>7</v>
      </c>
      <c r="H130" s="1">
        <v>5</v>
      </c>
      <c r="I130" s="1">
        <v>5</v>
      </c>
      <c r="J130" s="3">
        <v>7</v>
      </c>
      <c r="K130" s="3">
        <v>5</v>
      </c>
      <c r="L130" s="3">
        <v>5</v>
      </c>
      <c r="M130" s="1">
        <v>7</v>
      </c>
      <c r="N130" s="1">
        <v>5</v>
      </c>
      <c r="O130" s="1">
        <v>5</v>
      </c>
      <c r="P130" s="3">
        <v>7</v>
      </c>
      <c r="Q130" s="3">
        <v>5</v>
      </c>
      <c r="R130" s="3">
        <v>4</v>
      </c>
      <c r="S130" s="1">
        <v>7</v>
      </c>
      <c r="T130" s="1">
        <v>5</v>
      </c>
      <c r="U130" s="5">
        <v>5</v>
      </c>
      <c r="V130" s="23">
        <f t="shared" ref="V130:V178" si="6">SUM(D130,G130,J130,M130,P130,S130)</f>
        <v>42</v>
      </c>
      <c r="W130" s="7">
        <f t="shared" ref="W130:W178" si="7">SUM(E130,H130,K130,N130,Q130,T130)</f>
        <v>31</v>
      </c>
      <c r="X130" s="7">
        <f t="shared" ref="X130:X178" si="8">SUM(F130,I130,L130,O130,R130,U130)</f>
        <v>28</v>
      </c>
    </row>
    <row r="131" spans="1:24" x14ac:dyDescent="0.25">
      <c r="A131" s="2" t="s">
        <v>198</v>
      </c>
      <c r="B131" s="1" t="s">
        <v>176</v>
      </c>
      <c r="C131" s="1" t="s">
        <v>199</v>
      </c>
      <c r="D131" s="3">
        <v>6</v>
      </c>
      <c r="E131" s="3">
        <v>3</v>
      </c>
      <c r="F131" s="3">
        <v>0</v>
      </c>
      <c r="G131" s="1">
        <v>5</v>
      </c>
      <c r="H131" s="1">
        <v>3</v>
      </c>
      <c r="I131" s="1">
        <v>0</v>
      </c>
      <c r="J131" s="3">
        <v>5</v>
      </c>
      <c r="K131" s="3">
        <v>3</v>
      </c>
      <c r="L131" s="3">
        <v>0</v>
      </c>
      <c r="M131" s="1">
        <v>5</v>
      </c>
      <c r="N131" s="1">
        <v>3</v>
      </c>
      <c r="O131" s="1">
        <v>0</v>
      </c>
      <c r="P131" s="3">
        <v>6</v>
      </c>
      <c r="Q131" s="3">
        <v>2</v>
      </c>
      <c r="R131" s="3">
        <v>0</v>
      </c>
      <c r="S131" s="1">
        <v>5</v>
      </c>
      <c r="T131" s="1">
        <v>3</v>
      </c>
      <c r="U131" s="5">
        <v>0</v>
      </c>
      <c r="V131" s="23">
        <f t="shared" si="6"/>
        <v>32</v>
      </c>
      <c r="W131" s="7">
        <f t="shared" si="7"/>
        <v>17</v>
      </c>
      <c r="X131" s="7">
        <f t="shared" si="8"/>
        <v>0</v>
      </c>
    </row>
    <row r="132" spans="1:24" x14ac:dyDescent="0.25">
      <c r="A132" s="2" t="s">
        <v>200</v>
      </c>
      <c r="B132" s="1" t="s">
        <v>176</v>
      </c>
      <c r="C132" s="1" t="s">
        <v>201</v>
      </c>
      <c r="D132" s="3">
        <v>0</v>
      </c>
      <c r="E132" s="3">
        <v>0</v>
      </c>
      <c r="F132" s="3">
        <v>0</v>
      </c>
      <c r="G132" s="1">
        <v>0</v>
      </c>
      <c r="H132" s="1">
        <v>0</v>
      </c>
      <c r="I132" s="1">
        <v>0</v>
      </c>
      <c r="J132" s="3">
        <v>0</v>
      </c>
      <c r="K132" s="3">
        <v>0</v>
      </c>
      <c r="L132" s="3">
        <v>0</v>
      </c>
      <c r="M132" s="1">
        <v>0</v>
      </c>
      <c r="N132" s="1">
        <v>0</v>
      </c>
      <c r="O132" s="1">
        <v>0</v>
      </c>
      <c r="P132" s="3">
        <v>0</v>
      </c>
      <c r="Q132" s="3">
        <v>0</v>
      </c>
      <c r="R132" s="3">
        <v>0</v>
      </c>
      <c r="S132" s="1">
        <v>0</v>
      </c>
      <c r="T132" s="1">
        <v>0</v>
      </c>
      <c r="U132" s="5">
        <v>0</v>
      </c>
      <c r="V132" s="23">
        <f t="shared" si="6"/>
        <v>0</v>
      </c>
      <c r="W132" s="7">
        <f t="shared" si="7"/>
        <v>0</v>
      </c>
      <c r="X132" s="7">
        <f t="shared" si="8"/>
        <v>0</v>
      </c>
    </row>
    <row r="133" spans="1:24" x14ac:dyDescent="0.25">
      <c r="A133" s="2" t="s">
        <v>202</v>
      </c>
      <c r="B133" s="1" t="s">
        <v>176</v>
      </c>
      <c r="C133" s="1" t="s">
        <v>203</v>
      </c>
      <c r="D133" s="3">
        <v>7</v>
      </c>
      <c r="E133" s="3">
        <v>4</v>
      </c>
      <c r="F133" s="3">
        <v>0</v>
      </c>
      <c r="G133" s="1">
        <v>7</v>
      </c>
      <c r="H133" s="1">
        <v>3</v>
      </c>
      <c r="I133" s="1">
        <v>0</v>
      </c>
      <c r="J133" s="3">
        <v>7</v>
      </c>
      <c r="K133" s="3">
        <v>3</v>
      </c>
      <c r="L133" s="3">
        <v>0</v>
      </c>
      <c r="M133" s="1">
        <v>7</v>
      </c>
      <c r="N133" s="1">
        <v>3</v>
      </c>
      <c r="O133" s="1">
        <v>0</v>
      </c>
      <c r="P133" s="3">
        <v>7</v>
      </c>
      <c r="Q133" s="3">
        <v>4</v>
      </c>
      <c r="R133" s="3">
        <v>0</v>
      </c>
      <c r="S133" s="1">
        <v>7</v>
      </c>
      <c r="T133" s="1">
        <v>3</v>
      </c>
      <c r="U133" s="5">
        <v>0</v>
      </c>
      <c r="V133" s="23">
        <f t="shared" si="6"/>
        <v>42</v>
      </c>
      <c r="W133" s="7">
        <f t="shared" si="7"/>
        <v>20</v>
      </c>
      <c r="X133" s="7">
        <f t="shared" si="8"/>
        <v>0</v>
      </c>
    </row>
    <row r="134" spans="1:24" x14ac:dyDescent="0.25">
      <c r="A134" s="2" t="s">
        <v>204</v>
      </c>
      <c r="B134" s="1" t="s">
        <v>176</v>
      </c>
      <c r="C134" s="1" t="s">
        <v>205</v>
      </c>
      <c r="D134" s="3">
        <v>551</v>
      </c>
      <c r="E134" s="3">
        <v>270</v>
      </c>
      <c r="F134" s="3">
        <v>278</v>
      </c>
      <c r="G134" s="1">
        <v>380</v>
      </c>
      <c r="H134" s="1">
        <v>170</v>
      </c>
      <c r="I134" s="1">
        <v>304</v>
      </c>
      <c r="J134" s="3">
        <v>380</v>
      </c>
      <c r="K134" s="3">
        <v>170</v>
      </c>
      <c r="L134" s="3">
        <v>304</v>
      </c>
      <c r="M134" s="1">
        <v>380</v>
      </c>
      <c r="N134" s="1">
        <v>170</v>
      </c>
      <c r="O134" s="1">
        <v>304</v>
      </c>
      <c r="P134" s="3">
        <v>536</v>
      </c>
      <c r="Q134" s="3">
        <v>362</v>
      </c>
      <c r="R134" s="3">
        <v>305</v>
      </c>
      <c r="S134" s="1">
        <v>380</v>
      </c>
      <c r="T134" s="1">
        <v>170</v>
      </c>
      <c r="U134" s="5">
        <v>304</v>
      </c>
      <c r="V134" s="23">
        <f t="shared" si="6"/>
        <v>2607</v>
      </c>
      <c r="W134" s="7">
        <f t="shared" si="7"/>
        <v>1312</v>
      </c>
      <c r="X134" s="7">
        <f t="shared" si="8"/>
        <v>1799</v>
      </c>
    </row>
    <row r="135" spans="1:24" x14ac:dyDescent="0.25">
      <c r="A135" s="2" t="s">
        <v>206</v>
      </c>
      <c r="B135" s="1" t="s">
        <v>176</v>
      </c>
      <c r="C135" s="1" t="s">
        <v>207</v>
      </c>
      <c r="D135" s="3">
        <v>2070</v>
      </c>
      <c r="E135" s="3">
        <v>1380</v>
      </c>
      <c r="F135" s="3">
        <v>1260</v>
      </c>
      <c r="G135" s="1">
        <v>2280</v>
      </c>
      <c r="H135" s="1">
        <v>1470</v>
      </c>
      <c r="I135" s="1">
        <v>1320</v>
      </c>
      <c r="J135" s="3">
        <v>2280</v>
      </c>
      <c r="K135" s="3">
        <v>1470</v>
      </c>
      <c r="L135" s="3">
        <v>1320</v>
      </c>
      <c r="M135" s="1">
        <v>2280</v>
      </c>
      <c r="N135" s="1">
        <v>1470</v>
      </c>
      <c r="O135" s="1">
        <v>1320</v>
      </c>
      <c r="P135" s="3">
        <v>2490</v>
      </c>
      <c r="Q135" s="3">
        <v>1740</v>
      </c>
      <c r="R135" s="3">
        <v>1560</v>
      </c>
      <c r="S135" s="1">
        <v>2280</v>
      </c>
      <c r="T135" s="1">
        <v>1470</v>
      </c>
      <c r="U135" s="5">
        <v>1320</v>
      </c>
      <c r="V135" s="23">
        <f t="shared" si="6"/>
        <v>13680</v>
      </c>
      <c r="W135" s="7">
        <f t="shared" si="7"/>
        <v>9000</v>
      </c>
      <c r="X135" s="7">
        <f t="shared" si="8"/>
        <v>8100</v>
      </c>
    </row>
    <row r="136" spans="1:24" x14ac:dyDescent="0.25">
      <c r="A136" s="2" t="s">
        <v>208</v>
      </c>
      <c r="B136" s="1" t="s">
        <v>176</v>
      </c>
      <c r="C136" s="1" t="s">
        <v>209</v>
      </c>
      <c r="D136" s="3">
        <v>532</v>
      </c>
      <c r="E136" s="3">
        <v>205</v>
      </c>
      <c r="F136" s="3">
        <v>0</v>
      </c>
      <c r="G136" s="1">
        <v>496</v>
      </c>
      <c r="H136" s="1">
        <v>190</v>
      </c>
      <c r="I136" s="1">
        <v>0</v>
      </c>
      <c r="J136" s="3">
        <v>496</v>
      </c>
      <c r="K136" s="3">
        <v>190</v>
      </c>
      <c r="L136" s="3">
        <v>0</v>
      </c>
      <c r="M136" s="1">
        <v>496</v>
      </c>
      <c r="N136" s="1">
        <v>190</v>
      </c>
      <c r="O136" s="1">
        <v>0</v>
      </c>
      <c r="P136" s="3">
        <v>528</v>
      </c>
      <c r="Q136" s="3">
        <v>200</v>
      </c>
      <c r="R136" s="3">
        <v>0</v>
      </c>
      <c r="S136" s="1">
        <v>496</v>
      </c>
      <c r="T136" s="1">
        <v>190</v>
      </c>
      <c r="U136" s="5">
        <v>0</v>
      </c>
      <c r="V136" s="23">
        <f t="shared" si="6"/>
        <v>3044</v>
      </c>
      <c r="W136" s="7">
        <f t="shared" si="7"/>
        <v>1165</v>
      </c>
      <c r="X136" s="7">
        <f t="shared" si="8"/>
        <v>0</v>
      </c>
    </row>
    <row r="137" spans="1:24" x14ac:dyDescent="0.25">
      <c r="A137" s="2" t="s">
        <v>210</v>
      </c>
      <c r="B137" s="1" t="s">
        <v>176</v>
      </c>
      <c r="C137" s="1" t="s">
        <v>211</v>
      </c>
      <c r="D137" s="3">
        <v>462</v>
      </c>
      <c r="E137" s="3">
        <v>250</v>
      </c>
      <c r="F137" s="3">
        <v>215</v>
      </c>
      <c r="G137" s="1">
        <v>333</v>
      </c>
      <c r="H137" s="1">
        <v>169</v>
      </c>
      <c r="I137" s="1">
        <v>168</v>
      </c>
      <c r="J137" s="3">
        <v>333</v>
      </c>
      <c r="K137" s="3">
        <v>169</v>
      </c>
      <c r="L137" s="3">
        <v>168</v>
      </c>
      <c r="M137" s="1">
        <v>333</v>
      </c>
      <c r="N137" s="1">
        <v>169</v>
      </c>
      <c r="O137" s="1">
        <v>168</v>
      </c>
      <c r="P137" s="3">
        <v>380</v>
      </c>
      <c r="Q137" s="3">
        <v>245</v>
      </c>
      <c r="R137" s="3">
        <v>203</v>
      </c>
      <c r="S137" s="1">
        <v>333</v>
      </c>
      <c r="T137" s="1">
        <v>169</v>
      </c>
      <c r="U137" s="5">
        <v>168</v>
      </c>
      <c r="V137" s="23">
        <f t="shared" si="6"/>
        <v>2174</v>
      </c>
      <c r="W137" s="7">
        <f t="shared" si="7"/>
        <v>1171</v>
      </c>
      <c r="X137" s="7">
        <f t="shared" si="8"/>
        <v>1090</v>
      </c>
    </row>
    <row r="138" spans="1:24" x14ac:dyDescent="0.25">
      <c r="A138" s="2" t="s">
        <v>212</v>
      </c>
      <c r="B138" s="1" t="s">
        <v>176</v>
      </c>
      <c r="C138" s="1" t="s">
        <v>213</v>
      </c>
      <c r="D138" s="3">
        <v>9</v>
      </c>
      <c r="E138" s="3">
        <v>6</v>
      </c>
      <c r="F138" s="3">
        <v>5</v>
      </c>
      <c r="G138" s="1">
        <v>8</v>
      </c>
      <c r="H138" s="1">
        <v>7</v>
      </c>
      <c r="I138" s="1">
        <v>5</v>
      </c>
      <c r="J138" s="3">
        <v>8</v>
      </c>
      <c r="K138" s="3">
        <v>7</v>
      </c>
      <c r="L138" s="3">
        <v>5</v>
      </c>
      <c r="M138" s="1">
        <v>8</v>
      </c>
      <c r="N138" s="1">
        <v>7</v>
      </c>
      <c r="O138" s="1">
        <v>5</v>
      </c>
      <c r="P138" s="3">
        <v>8</v>
      </c>
      <c r="Q138" s="3">
        <v>7</v>
      </c>
      <c r="R138" s="3">
        <v>5</v>
      </c>
      <c r="S138" s="1">
        <v>8</v>
      </c>
      <c r="T138" s="1">
        <v>7</v>
      </c>
      <c r="U138" s="5">
        <v>5</v>
      </c>
      <c r="V138" s="23">
        <f t="shared" si="6"/>
        <v>49</v>
      </c>
      <c r="W138" s="7">
        <f t="shared" si="7"/>
        <v>41</v>
      </c>
      <c r="X138" s="7">
        <f t="shared" si="8"/>
        <v>30</v>
      </c>
    </row>
    <row r="139" spans="1:24" x14ac:dyDescent="0.25">
      <c r="A139" s="2" t="s">
        <v>214</v>
      </c>
      <c r="B139" s="1" t="s">
        <v>176</v>
      </c>
      <c r="C139" s="1" t="s">
        <v>215</v>
      </c>
      <c r="D139" s="3">
        <v>0</v>
      </c>
      <c r="E139" s="3">
        <v>0</v>
      </c>
      <c r="F139" s="3">
        <v>0</v>
      </c>
      <c r="G139" s="1">
        <v>0</v>
      </c>
      <c r="H139" s="1">
        <v>0</v>
      </c>
      <c r="I139" s="1">
        <v>0</v>
      </c>
      <c r="J139" s="3">
        <v>0</v>
      </c>
      <c r="K139" s="3">
        <v>0</v>
      </c>
      <c r="L139" s="3">
        <v>0</v>
      </c>
      <c r="M139" s="1">
        <v>0</v>
      </c>
      <c r="N139" s="1">
        <v>0</v>
      </c>
      <c r="O139" s="1">
        <v>0</v>
      </c>
      <c r="P139" s="3">
        <v>0</v>
      </c>
      <c r="Q139" s="3">
        <v>0</v>
      </c>
      <c r="R139" s="3">
        <v>0</v>
      </c>
      <c r="S139" s="1">
        <v>0</v>
      </c>
      <c r="T139" s="1">
        <v>0</v>
      </c>
      <c r="U139" s="5">
        <v>0</v>
      </c>
      <c r="V139" s="23">
        <f t="shared" si="6"/>
        <v>0</v>
      </c>
      <c r="W139" s="7">
        <f t="shared" si="7"/>
        <v>0</v>
      </c>
      <c r="X139" s="7">
        <f t="shared" si="8"/>
        <v>0</v>
      </c>
    </row>
    <row r="140" spans="1:24" x14ac:dyDescent="0.25">
      <c r="A140" s="2" t="s">
        <v>216</v>
      </c>
      <c r="B140" s="1" t="s">
        <v>176</v>
      </c>
      <c r="C140" s="1" t="s">
        <v>217</v>
      </c>
      <c r="D140" s="3">
        <v>408</v>
      </c>
      <c r="E140" s="3">
        <v>325</v>
      </c>
      <c r="F140" s="3">
        <v>255</v>
      </c>
      <c r="G140" s="1">
        <v>329</v>
      </c>
      <c r="H140" s="1">
        <v>385</v>
      </c>
      <c r="I140" s="1">
        <v>377</v>
      </c>
      <c r="J140" s="3">
        <v>329</v>
      </c>
      <c r="K140" s="3">
        <v>385</v>
      </c>
      <c r="L140" s="3">
        <v>377</v>
      </c>
      <c r="M140" s="1">
        <v>329</v>
      </c>
      <c r="N140" s="1">
        <v>385</v>
      </c>
      <c r="O140" s="1">
        <v>377</v>
      </c>
      <c r="P140" s="3">
        <v>455</v>
      </c>
      <c r="Q140" s="3">
        <v>270</v>
      </c>
      <c r="R140" s="3">
        <v>258</v>
      </c>
      <c r="S140" s="1">
        <v>329</v>
      </c>
      <c r="T140" s="1">
        <v>385</v>
      </c>
      <c r="U140" s="5">
        <v>377</v>
      </c>
      <c r="V140" s="23">
        <f t="shared" si="6"/>
        <v>2179</v>
      </c>
      <c r="W140" s="7">
        <f t="shared" si="7"/>
        <v>2135</v>
      </c>
      <c r="X140" s="7">
        <f t="shared" si="8"/>
        <v>2021</v>
      </c>
    </row>
    <row r="141" spans="1:24" x14ac:dyDescent="0.25">
      <c r="A141" s="2" t="s">
        <v>218</v>
      </c>
      <c r="B141" s="1" t="s">
        <v>176</v>
      </c>
      <c r="C141" s="1" t="s">
        <v>219</v>
      </c>
      <c r="D141" s="3">
        <v>217</v>
      </c>
      <c r="E141" s="3">
        <v>0</v>
      </c>
      <c r="F141" s="3">
        <v>0</v>
      </c>
      <c r="G141" s="1">
        <v>0</v>
      </c>
      <c r="H141" s="1">
        <v>0</v>
      </c>
      <c r="I141" s="1">
        <v>0</v>
      </c>
      <c r="J141" s="3">
        <v>0</v>
      </c>
      <c r="K141" s="3">
        <v>0</v>
      </c>
      <c r="L141" s="3">
        <v>0</v>
      </c>
      <c r="M141" s="1">
        <v>0</v>
      </c>
      <c r="N141" s="1">
        <v>0</v>
      </c>
      <c r="O141" s="1">
        <v>0</v>
      </c>
      <c r="P141" s="3">
        <v>0</v>
      </c>
      <c r="Q141" s="3">
        <v>0</v>
      </c>
      <c r="R141" s="3">
        <v>0</v>
      </c>
      <c r="S141" s="1">
        <v>0</v>
      </c>
      <c r="T141" s="1">
        <v>0</v>
      </c>
      <c r="U141" s="5">
        <v>0</v>
      </c>
      <c r="V141" s="23">
        <f t="shared" si="6"/>
        <v>217</v>
      </c>
      <c r="W141" s="7">
        <f t="shared" si="7"/>
        <v>0</v>
      </c>
      <c r="X141" s="7">
        <f t="shared" si="8"/>
        <v>0</v>
      </c>
    </row>
    <row r="142" spans="1:24" x14ac:dyDescent="0.25">
      <c r="A142" s="2" t="s">
        <v>220</v>
      </c>
      <c r="B142" s="1" t="s">
        <v>176</v>
      </c>
      <c r="C142" s="1" t="s">
        <v>221</v>
      </c>
      <c r="D142" s="3">
        <v>1299</v>
      </c>
      <c r="E142" s="3">
        <v>0</v>
      </c>
      <c r="F142" s="3">
        <v>0</v>
      </c>
      <c r="G142" s="1">
        <v>578</v>
      </c>
      <c r="H142" s="1">
        <v>415</v>
      </c>
      <c r="I142" s="1">
        <v>310</v>
      </c>
      <c r="J142" s="3">
        <v>578</v>
      </c>
      <c r="K142" s="3">
        <v>415</v>
      </c>
      <c r="L142" s="3">
        <v>310</v>
      </c>
      <c r="M142" s="1">
        <v>578</v>
      </c>
      <c r="N142" s="1">
        <v>415</v>
      </c>
      <c r="O142" s="1">
        <v>310</v>
      </c>
      <c r="P142" s="3">
        <v>523</v>
      </c>
      <c r="Q142" s="3">
        <v>265</v>
      </c>
      <c r="R142" s="3">
        <v>327</v>
      </c>
      <c r="S142" s="1">
        <v>578</v>
      </c>
      <c r="T142" s="1">
        <v>415</v>
      </c>
      <c r="U142" s="5">
        <v>310</v>
      </c>
      <c r="V142" s="23">
        <f t="shared" si="6"/>
        <v>4134</v>
      </c>
      <c r="W142" s="7">
        <f t="shared" si="7"/>
        <v>1925</v>
      </c>
      <c r="X142" s="7">
        <f t="shared" si="8"/>
        <v>1567</v>
      </c>
    </row>
    <row r="143" spans="1:24" x14ac:dyDescent="0.25">
      <c r="A143" s="2" t="s">
        <v>222</v>
      </c>
      <c r="B143" s="1" t="s">
        <v>176</v>
      </c>
      <c r="C143" s="1" t="s">
        <v>223</v>
      </c>
      <c r="D143" s="3">
        <v>4</v>
      </c>
      <c r="E143" s="3">
        <v>2</v>
      </c>
      <c r="F143" s="3">
        <v>0</v>
      </c>
      <c r="G143" s="1">
        <v>3</v>
      </c>
      <c r="H143" s="1">
        <v>3</v>
      </c>
      <c r="I143" s="1">
        <v>0</v>
      </c>
      <c r="J143" s="3">
        <v>3</v>
      </c>
      <c r="K143" s="3">
        <v>3</v>
      </c>
      <c r="L143" s="3">
        <v>0</v>
      </c>
      <c r="M143" s="1">
        <v>3</v>
      </c>
      <c r="N143" s="1">
        <v>3</v>
      </c>
      <c r="O143" s="1">
        <v>0</v>
      </c>
      <c r="P143" s="3">
        <v>3</v>
      </c>
      <c r="Q143" s="3">
        <v>3</v>
      </c>
      <c r="R143" s="3">
        <v>0</v>
      </c>
      <c r="S143" s="1">
        <v>3</v>
      </c>
      <c r="T143" s="1">
        <v>3</v>
      </c>
      <c r="U143" s="5">
        <v>0</v>
      </c>
      <c r="V143" s="23">
        <f t="shared" si="6"/>
        <v>19</v>
      </c>
      <c r="W143" s="7">
        <f t="shared" si="7"/>
        <v>17</v>
      </c>
      <c r="X143" s="7">
        <f t="shared" si="8"/>
        <v>0</v>
      </c>
    </row>
    <row r="144" spans="1:24" x14ac:dyDescent="0.25">
      <c r="A144" s="2" t="s">
        <v>224</v>
      </c>
      <c r="B144" s="1" t="s">
        <v>176</v>
      </c>
      <c r="C144" s="1" t="s">
        <v>225</v>
      </c>
      <c r="D144" s="3">
        <v>0</v>
      </c>
      <c r="E144" s="3">
        <v>0</v>
      </c>
      <c r="F144" s="3">
        <v>0</v>
      </c>
      <c r="G144" s="1">
        <v>5</v>
      </c>
      <c r="H144" s="1">
        <v>18</v>
      </c>
      <c r="I144" s="1">
        <v>8</v>
      </c>
      <c r="J144" s="3">
        <v>5</v>
      </c>
      <c r="K144" s="3">
        <v>18</v>
      </c>
      <c r="L144" s="3">
        <v>8</v>
      </c>
      <c r="M144" s="1">
        <v>5</v>
      </c>
      <c r="N144" s="1">
        <v>18</v>
      </c>
      <c r="O144" s="1">
        <v>8</v>
      </c>
      <c r="P144" s="3">
        <v>0</v>
      </c>
      <c r="Q144" s="3">
        <v>0</v>
      </c>
      <c r="R144" s="3">
        <v>0</v>
      </c>
      <c r="S144" s="1">
        <v>5</v>
      </c>
      <c r="T144" s="1">
        <v>18</v>
      </c>
      <c r="U144" s="5">
        <v>8</v>
      </c>
      <c r="V144" s="23">
        <f t="shared" si="6"/>
        <v>20</v>
      </c>
      <c r="W144" s="7">
        <f t="shared" si="7"/>
        <v>72</v>
      </c>
      <c r="X144" s="7">
        <f t="shared" si="8"/>
        <v>32</v>
      </c>
    </row>
    <row r="145" spans="1:24" x14ac:dyDescent="0.25">
      <c r="A145" s="2" t="s">
        <v>226</v>
      </c>
      <c r="B145" s="1" t="s">
        <v>176</v>
      </c>
      <c r="C145" s="1" t="s">
        <v>227</v>
      </c>
      <c r="D145" s="3">
        <v>141</v>
      </c>
      <c r="E145" s="3">
        <v>2</v>
      </c>
      <c r="F145" s="3">
        <v>67</v>
      </c>
      <c r="G145" s="1">
        <v>157</v>
      </c>
      <c r="H145" s="1">
        <v>1</v>
      </c>
      <c r="I145" s="1">
        <v>71</v>
      </c>
      <c r="J145" s="3">
        <v>157</v>
      </c>
      <c r="K145" s="3">
        <v>1</v>
      </c>
      <c r="L145" s="3">
        <v>71</v>
      </c>
      <c r="M145" s="1">
        <v>157</v>
      </c>
      <c r="N145" s="1">
        <v>1</v>
      </c>
      <c r="O145" s="1">
        <v>71</v>
      </c>
      <c r="P145" s="3">
        <v>319</v>
      </c>
      <c r="Q145" s="3">
        <v>186</v>
      </c>
      <c r="R145" s="3">
        <v>255</v>
      </c>
      <c r="S145" s="1">
        <v>157</v>
      </c>
      <c r="T145" s="1">
        <v>1</v>
      </c>
      <c r="U145" s="5">
        <v>71</v>
      </c>
      <c r="V145" s="23">
        <f t="shared" si="6"/>
        <v>1088</v>
      </c>
      <c r="W145" s="7">
        <f t="shared" si="7"/>
        <v>192</v>
      </c>
      <c r="X145" s="7">
        <f t="shared" si="8"/>
        <v>606</v>
      </c>
    </row>
    <row r="146" spans="1:24" x14ac:dyDescent="0.25">
      <c r="A146" s="2" t="s">
        <v>228</v>
      </c>
      <c r="B146" s="1" t="s">
        <v>176</v>
      </c>
      <c r="C146" s="1" t="s">
        <v>229</v>
      </c>
      <c r="D146" s="3">
        <v>1682</v>
      </c>
      <c r="E146" s="3">
        <v>0</v>
      </c>
      <c r="F146" s="3">
        <v>0</v>
      </c>
      <c r="G146" s="1">
        <v>760</v>
      </c>
      <c r="H146" s="1">
        <v>525</v>
      </c>
      <c r="I146" s="1">
        <v>461</v>
      </c>
      <c r="J146" s="3">
        <v>760</v>
      </c>
      <c r="K146" s="3">
        <v>525</v>
      </c>
      <c r="L146" s="3">
        <v>461</v>
      </c>
      <c r="M146" s="1">
        <v>760</v>
      </c>
      <c r="N146" s="1">
        <v>525</v>
      </c>
      <c r="O146" s="1">
        <v>461</v>
      </c>
      <c r="P146" s="3">
        <v>706</v>
      </c>
      <c r="Q146" s="3">
        <v>552</v>
      </c>
      <c r="R146" s="3">
        <v>363</v>
      </c>
      <c r="S146" s="1">
        <v>760</v>
      </c>
      <c r="T146" s="1">
        <v>525</v>
      </c>
      <c r="U146" s="5">
        <v>461</v>
      </c>
      <c r="V146" s="23">
        <f t="shared" si="6"/>
        <v>5428</v>
      </c>
      <c r="W146" s="7">
        <f t="shared" si="7"/>
        <v>2652</v>
      </c>
      <c r="X146" s="7">
        <f t="shared" si="8"/>
        <v>2207</v>
      </c>
    </row>
    <row r="147" spans="1:24" x14ac:dyDescent="0.25">
      <c r="A147" s="2" t="s">
        <v>230</v>
      </c>
      <c r="B147" s="1" t="s">
        <v>176</v>
      </c>
      <c r="C147" s="1" t="s">
        <v>231</v>
      </c>
      <c r="D147" s="3">
        <v>5285</v>
      </c>
      <c r="E147" s="3">
        <v>0</v>
      </c>
      <c r="F147" s="3">
        <v>0</v>
      </c>
      <c r="G147" s="1">
        <v>2210</v>
      </c>
      <c r="H147" s="1">
        <v>1647</v>
      </c>
      <c r="I147" s="1">
        <v>1249</v>
      </c>
      <c r="J147" s="3">
        <v>2210</v>
      </c>
      <c r="K147" s="3">
        <v>1647</v>
      </c>
      <c r="L147" s="3">
        <v>1249</v>
      </c>
      <c r="M147" s="1">
        <v>2210</v>
      </c>
      <c r="N147" s="1">
        <v>1647</v>
      </c>
      <c r="O147" s="1">
        <v>1249</v>
      </c>
      <c r="P147" s="3">
        <v>1782</v>
      </c>
      <c r="Q147" s="3">
        <v>1386</v>
      </c>
      <c r="R147" s="3">
        <v>1104</v>
      </c>
      <c r="S147" s="1">
        <v>2210</v>
      </c>
      <c r="T147" s="1">
        <v>1647</v>
      </c>
      <c r="U147" s="5">
        <v>1249</v>
      </c>
      <c r="V147" s="23">
        <f t="shared" si="6"/>
        <v>15907</v>
      </c>
      <c r="W147" s="7">
        <f t="shared" si="7"/>
        <v>7974</v>
      </c>
      <c r="X147" s="7">
        <f t="shared" si="8"/>
        <v>6100</v>
      </c>
    </row>
    <row r="148" spans="1:24" x14ac:dyDescent="0.25">
      <c r="A148" s="2" t="s">
        <v>232</v>
      </c>
      <c r="B148" s="1" t="s">
        <v>176</v>
      </c>
      <c r="C148" s="1" t="s">
        <v>233</v>
      </c>
      <c r="D148" s="3">
        <v>0</v>
      </c>
      <c r="E148" s="3">
        <v>0</v>
      </c>
      <c r="F148" s="3">
        <v>0</v>
      </c>
      <c r="G148" s="1">
        <v>0</v>
      </c>
      <c r="H148" s="1">
        <v>0</v>
      </c>
      <c r="I148" s="1">
        <v>0</v>
      </c>
      <c r="J148" s="3">
        <v>0</v>
      </c>
      <c r="K148" s="3">
        <v>0</v>
      </c>
      <c r="L148" s="3">
        <v>0</v>
      </c>
      <c r="M148" s="1">
        <v>0</v>
      </c>
      <c r="N148" s="1">
        <v>0</v>
      </c>
      <c r="O148" s="1">
        <v>0</v>
      </c>
      <c r="P148" s="3">
        <v>0</v>
      </c>
      <c r="Q148" s="3">
        <v>0</v>
      </c>
      <c r="R148" s="3">
        <v>0</v>
      </c>
      <c r="S148" s="1">
        <v>0</v>
      </c>
      <c r="T148" s="1">
        <v>0</v>
      </c>
      <c r="U148" s="5">
        <v>0</v>
      </c>
      <c r="V148" s="23">
        <f t="shared" si="6"/>
        <v>0</v>
      </c>
      <c r="W148" s="7">
        <f t="shared" si="7"/>
        <v>0</v>
      </c>
      <c r="X148" s="7">
        <f t="shared" si="8"/>
        <v>0</v>
      </c>
    </row>
    <row r="149" spans="1:24" x14ac:dyDescent="0.25">
      <c r="A149" s="2" t="s">
        <v>234</v>
      </c>
      <c r="B149" s="1" t="s">
        <v>176</v>
      </c>
      <c r="C149" s="1" t="s">
        <v>235</v>
      </c>
      <c r="D149" s="3">
        <v>5430</v>
      </c>
      <c r="E149" s="3">
        <v>4020</v>
      </c>
      <c r="F149" s="3">
        <v>3210</v>
      </c>
      <c r="G149" s="1">
        <v>6690</v>
      </c>
      <c r="H149" s="1">
        <v>4890</v>
      </c>
      <c r="I149" s="1">
        <v>3630</v>
      </c>
      <c r="J149" s="3">
        <v>6690</v>
      </c>
      <c r="K149" s="3">
        <v>4890</v>
      </c>
      <c r="L149" s="3">
        <v>3630</v>
      </c>
      <c r="M149" s="1">
        <v>6690</v>
      </c>
      <c r="N149" s="1">
        <v>4890</v>
      </c>
      <c r="O149" s="1">
        <v>3630</v>
      </c>
      <c r="P149" s="3">
        <v>6120</v>
      </c>
      <c r="Q149" s="3">
        <v>4710</v>
      </c>
      <c r="R149" s="3">
        <v>3810</v>
      </c>
      <c r="S149" s="1">
        <v>6690</v>
      </c>
      <c r="T149" s="1">
        <v>4890</v>
      </c>
      <c r="U149" s="5">
        <v>3630</v>
      </c>
      <c r="V149" s="23">
        <f t="shared" si="6"/>
        <v>38310</v>
      </c>
      <c r="W149" s="7">
        <f t="shared" si="7"/>
        <v>28290</v>
      </c>
      <c r="X149" s="7">
        <f t="shared" si="8"/>
        <v>21540</v>
      </c>
    </row>
    <row r="150" spans="1:24" x14ac:dyDescent="0.25">
      <c r="A150" s="2" t="s">
        <v>236</v>
      </c>
      <c r="B150" s="1" t="s">
        <v>176</v>
      </c>
      <c r="C150" s="1" t="s">
        <v>237</v>
      </c>
      <c r="D150" s="3">
        <v>5</v>
      </c>
      <c r="E150" s="3">
        <v>3</v>
      </c>
      <c r="F150" s="3">
        <v>0</v>
      </c>
      <c r="G150" s="1">
        <v>6</v>
      </c>
      <c r="H150" s="1">
        <v>3</v>
      </c>
      <c r="I150" s="1">
        <v>0</v>
      </c>
      <c r="J150" s="3">
        <v>6</v>
      </c>
      <c r="K150" s="3">
        <v>3</v>
      </c>
      <c r="L150" s="3">
        <v>0</v>
      </c>
      <c r="M150" s="1">
        <v>6</v>
      </c>
      <c r="N150" s="1">
        <v>3</v>
      </c>
      <c r="O150" s="1">
        <v>0</v>
      </c>
      <c r="P150" s="3">
        <v>6</v>
      </c>
      <c r="Q150" s="3">
        <v>3</v>
      </c>
      <c r="R150" s="3">
        <v>0</v>
      </c>
      <c r="S150" s="1">
        <v>6</v>
      </c>
      <c r="T150" s="1">
        <v>3</v>
      </c>
      <c r="U150" s="5">
        <v>0</v>
      </c>
      <c r="V150" s="23">
        <f t="shared" si="6"/>
        <v>35</v>
      </c>
      <c r="W150" s="7">
        <f t="shared" si="7"/>
        <v>18</v>
      </c>
      <c r="X150" s="7">
        <f t="shared" si="8"/>
        <v>0</v>
      </c>
    </row>
    <row r="151" spans="1:24" x14ac:dyDescent="0.25">
      <c r="A151" s="2" t="s">
        <v>238</v>
      </c>
      <c r="B151" s="1" t="s">
        <v>176</v>
      </c>
      <c r="C151" s="1" t="s">
        <v>239</v>
      </c>
      <c r="D151" s="3">
        <v>1158</v>
      </c>
      <c r="E151" s="3">
        <v>0</v>
      </c>
      <c r="F151" s="3">
        <v>0</v>
      </c>
      <c r="G151" s="1">
        <v>602</v>
      </c>
      <c r="H151" s="1">
        <v>285</v>
      </c>
      <c r="I151" s="1">
        <v>415</v>
      </c>
      <c r="J151" s="3">
        <v>602</v>
      </c>
      <c r="K151" s="3">
        <v>285</v>
      </c>
      <c r="L151" s="3">
        <v>415</v>
      </c>
      <c r="M151" s="1">
        <v>602</v>
      </c>
      <c r="N151" s="1">
        <v>285</v>
      </c>
      <c r="O151" s="1">
        <v>415</v>
      </c>
      <c r="P151" s="3">
        <v>398</v>
      </c>
      <c r="Q151" s="3">
        <v>316</v>
      </c>
      <c r="R151" s="3">
        <v>251</v>
      </c>
      <c r="S151" s="1">
        <v>602</v>
      </c>
      <c r="T151" s="1">
        <v>285</v>
      </c>
      <c r="U151" s="5">
        <v>415</v>
      </c>
      <c r="V151" s="23">
        <f t="shared" si="6"/>
        <v>3964</v>
      </c>
      <c r="W151" s="7">
        <f t="shared" si="7"/>
        <v>1456</v>
      </c>
      <c r="X151" s="7">
        <f t="shared" si="8"/>
        <v>1911</v>
      </c>
    </row>
    <row r="152" spans="1:24" x14ac:dyDescent="0.25">
      <c r="A152" s="2" t="s">
        <v>240</v>
      </c>
      <c r="B152" s="1" t="s">
        <v>176</v>
      </c>
      <c r="C152" s="1" t="s">
        <v>241</v>
      </c>
      <c r="D152" s="3">
        <v>300</v>
      </c>
      <c r="E152" s="3">
        <v>0</v>
      </c>
      <c r="F152" s="3">
        <v>150</v>
      </c>
      <c r="G152" s="1">
        <v>870</v>
      </c>
      <c r="H152" s="1">
        <v>270</v>
      </c>
      <c r="I152" s="1">
        <v>630</v>
      </c>
      <c r="J152" s="3">
        <v>870</v>
      </c>
      <c r="K152" s="3">
        <v>270</v>
      </c>
      <c r="L152" s="3">
        <v>630</v>
      </c>
      <c r="M152" s="1">
        <v>870</v>
      </c>
      <c r="N152" s="1">
        <v>270</v>
      </c>
      <c r="O152" s="1">
        <v>630</v>
      </c>
      <c r="P152" s="3">
        <v>7</v>
      </c>
      <c r="Q152" s="3">
        <v>8</v>
      </c>
      <c r="R152" s="3">
        <v>4</v>
      </c>
      <c r="S152" s="1">
        <v>870</v>
      </c>
      <c r="T152" s="1">
        <v>270</v>
      </c>
      <c r="U152" s="5">
        <v>630</v>
      </c>
      <c r="V152" s="23">
        <f t="shared" si="6"/>
        <v>3787</v>
      </c>
      <c r="W152" s="7">
        <f t="shared" si="7"/>
        <v>1088</v>
      </c>
      <c r="X152" s="7">
        <f t="shared" si="8"/>
        <v>2674</v>
      </c>
    </row>
    <row r="153" spans="1:24" x14ac:dyDescent="0.25">
      <c r="A153" s="2" t="s">
        <v>242</v>
      </c>
      <c r="B153" s="1" t="s">
        <v>176</v>
      </c>
      <c r="C153" s="1" t="s">
        <v>243</v>
      </c>
      <c r="D153" s="3">
        <v>175</v>
      </c>
      <c r="E153" s="3">
        <v>153</v>
      </c>
      <c r="F153" s="3">
        <v>115</v>
      </c>
      <c r="G153" s="1">
        <v>123</v>
      </c>
      <c r="H153" s="1">
        <v>100</v>
      </c>
      <c r="I153" s="1">
        <v>80</v>
      </c>
      <c r="J153" s="3">
        <v>123</v>
      </c>
      <c r="K153" s="3">
        <v>100</v>
      </c>
      <c r="L153" s="3">
        <v>80</v>
      </c>
      <c r="M153" s="1">
        <v>123</v>
      </c>
      <c r="N153" s="1">
        <v>100</v>
      </c>
      <c r="O153" s="1">
        <v>80</v>
      </c>
      <c r="P153" s="3">
        <v>206</v>
      </c>
      <c r="Q153" s="3">
        <v>128</v>
      </c>
      <c r="R153" s="3">
        <v>120</v>
      </c>
      <c r="S153" s="1">
        <v>123</v>
      </c>
      <c r="T153" s="1">
        <v>100</v>
      </c>
      <c r="U153" s="5">
        <v>80</v>
      </c>
      <c r="V153" s="23">
        <f t="shared" si="6"/>
        <v>873</v>
      </c>
      <c r="W153" s="7">
        <f t="shared" si="7"/>
        <v>681</v>
      </c>
      <c r="X153" s="7">
        <f t="shared" si="8"/>
        <v>555</v>
      </c>
    </row>
    <row r="154" spans="1:24" x14ac:dyDescent="0.25">
      <c r="A154" s="2" t="s">
        <v>244</v>
      </c>
      <c r="B154" s="1" t="s">
        <v>176</v>
      </c>
      <c r="C154" s="1" t="s">
        <v>245</v>
      </c>
      <c r="D154" s="3">
        <v>1093</v>
      </c>
      <c r="E154" s="3">
        <v>708</v>
      </c>
      <c r="F154" s="3">
        <v>562</v>
      </c>
      <c r="G154" s="1">
        <v>1364</v>
      </c>
      <c r="H154" s="1">
        <v>945</v>
      </c>
      <c r="I154" s="1">
        <v>762</v>
      </c>
      <c r="J154" s="3">
        <v>1364</v>
      </c>
      <c r="K154" s="3">
        <v>945</v>
      </c>
      <c r="L154" s="3">
        <v>762</v>
      </c>
      <c r="M154" s="1">
        <v>1364</v>
      </c>
      <c r="N154" s="1">
        <v>945</v>
      </c>
      <c r="O154" s="1">
        <v>762</v>
      </c>
      <c r="P154" s="3">
        <v>974</v>
      </c>
      <c r="Q154" s="3">
        <v>716</v>
      </c>
      <c r="R154" s="3">
        <v>613</v>
      </c>
      <c r="S154" s="1">
        <v>1364</v>
      </c>
      <c r="T154" s="1">
        <v>945</v>
      </c>
      <c r="U154" s="5">
        <v>762</v>
      </c>
      <c r="V154" s="23">
        <f t="shared" si="6"/>
        <v>7523</v>
      </c>
      <c r="W154" s="7">
        <f t="shared" si="7"/>
        <v>5204</v>
      </c>
      <c r="X154" s="7">
        <f t="shared" si="8"/>
        <v>4223</v>
      </c>
    </row>
    <row r="155" spans="1:24" x14ac:dyDescent="0.25">
      <c r="A155" s="2" t="s">
        <v>246</v>
      </c>
      <c r="B155" s="1" t="s">
        <v>176</v>
      </c>
      <c r="C155" s="1" t="s">
        <v>247</v>
      </c>
      <c r="D155" s="3">
        <v>0</v>
      </c>
      <c r="E155" s="3">
        <v>0</v>
      </c>
      <c r="F155" s="3">
        <v>0</v>
      </c>
      <c r="G155" s="1">
        <v>0</v>
      </c>
      <c r="H155" s="1">
        <v>0</v>
      </c>
      <c r="I155" s="1">
        <v>0</v>
      </c>
      <c r="J155" s="3">
        <v>0</v>
      </c>
      <c r="K155" s="3">
        <v>0</v>
      </c>
      <c r="L155" s="3">
        <v>0</v>
      </c>
      <c r="M155" s="1">
        <v>0</v>
      </c>
      <c r="N155" s="1">
        <v>0</v>
      </c>
      <c r="O155" s="1">
        <v>0</v>
      </c>
      <c r="P155" s="3">
        <v>0</v>
      </c>
      <c r="Q155" s="3">
        <v>0</v>
      </c>
      <c r="R155" s="3">
        <v>0</v>
      </c>
      <c r="S155" s="1">
        <v>0</v>
      </c>
      <c r="T155" s="1">
        <v>0</v>
      </c>
      <c r="U155" s="5">
        <v>0</v>
      </c>
      <c r="V155" s="23">
        <f t="shared" si="6"/>
        <v>0</v>
      </c>
      <c r="W155" s="7">
        <f t="shared" si="7"/>
        <v>0</v>
      </c>
      <c r="X155" s="7">
        <f t="shared" si="8"/>
        <v>0</v>
      </c>
    </row>
    <row r="156" spans="1:24" x14ac:dyDescent="0.25">
      <c r="A156" s="2" t="s">
        <v>248</v>
      </c>
      <c r="B156" s="1" t="s">
        <v>176</v>
      </c>
      <c r="C156" s="1" t="s">
        <v>249</v>
      </c>
      <c r="D156" s="3">
        <v>0</v>
      </c>
      <c r="E156" s="3">
        <v>0</v>
      </c>
      <c r="F156" s="3">
        <v>0</v>
      </c>
      <c r="G156" s="1">
        <v>0</v>
      </c>
      <c r="H156" s="1">
        <v>0</v>
      </c>
      <c r="I156" s="1">
        <v>0</v>
      </c>
      <c r="J156" s="3">
        <v>0</v>
      </c>
      <c r="K156" s="3">
        <v>0</v>
      </c>
      <c r="L156" s="3">
        <v>0</v>
      </c>
      <c r="M156" s="1">
        <v>0</v>
      </c>
      <c r="N156" s="1">
        <v>0</v>
      </c>
      <c r="O156" s="1">
        <v>0</v>
      </c>
      <c r="P156" s="3">
        <v>0</v>
      </c>
      <c r="Q156" s="3">
        <v>0</v>
      </c>
      <c r="R156" s="3">
        <v>0</v>
      </c>
      <c r="S156" s="1">
        <v>0</v>
      </c>
      <c r="T156" s="1">
        <v>0</v>
      </c>
      <c r="U156" s="5">
        <v>0</v>
      </c>
      <c r="V156" s="23">
        <f t="shared" si="6"/>
        <v>0</v>
      </c>
      <c r="W156" s="7">
        <f t="shared" si="7"/>
        <v>0</v>
      </c>
      <c r="X156" s="7">
        <f t="shared" si="8"/>
        <v>0</v>
      </c>
    </row>
    <row r="157" spans="1:24" x14ac:dyDescent="0.25">
      <c r="A157" s="2" t="s">
        <v>250</v>
      </c>
      <c r="B157" s="1" t="s">
        <v>176</v>
      </c>
      <c r="C157" s="1" t="s">
        <v>251</v>
      </c>
      <c r="D157" s="3">
        <v>5</v>
      </c>
      <c r="E157" s="3">
        <v>4</v>
      </c>
      <c r="F157" s="3">
        <v>3</v>
      </c>
      <c r="G157" s="1">
        <v>39</v>
      </c>
      <c r="H157" s="1">
        <v>4</v>
      </c>
      <c r="I157" s="1">
        <v>17</v>
      </c>
      <c r="J157" s="3">
        <v>39</v>
      </c>
      <c r="K157" s="3">
        <v>4</v>
      </c>
      <c r="L157" s="3">
        <v>17</v>
      </c>
      <c r="M157" s="1">
        <v>39</v>
      </c>
      <c r="N157" s="1">
        <v>4</v>
      </c>
      <c r="O157" s="1">
        <v>17</v>
      </c>
      <c r="P157" s="3">
        <v>5</v>
      </c>
      <c r="Q157" s="3">
        <v>3</v>
      </c>
      <c r="R157" s="3">
        <v>3</v>
      </c>
      <c r="S157" s="1">
        <v>39</v>
      </c>
      <c r="T157" s="1">
        <v>4</v>
      </c>
      <c r="U157" s="5">
        <v>17</v>
      </c>
      <c r="V157" s="23">
        <f t="shared" si="6"/>
        <v>166</v>
      </c>
      <c r="W157" s="7">
        <f t="shared" si="7"/>
        <v>23</v>
      </c>
      <c r="X157" s="7">
        <f t="shared" si="8"/>
        <v>74</v>
      </c>
    </row>
    <row r="158" spans="1:24" x14ac:dyDescent="0.25">
      <c r="A158" s="2" t="s">
        <v>252</v>
      </c>
      <c r="B158" s="1" t="s">
        <v>176</v>
      </c>
      <c r="C158" s="1" t="s">
        <v>253</v>
      </c>
      <c r="D158" s="3">
        <v>2</v>
      </c>
      <c r="E158" s="3">
        <v>1</v>
      </c>
      <c r="F158" s="3">
        <v>1</v>
      </c>
      <c r="G158" s="1">
        <v>2</v>
      </c>
      <c r="H158" s="1">
        <v>2</v>
      </c>
      <c r="I158" s="1">
        <v>1</v>
      </c>
      <c r="J158" s="3">
        <v>2</v>
      </c>
      <c r="K158" s="3">
        <v>2</v>
      </c>
      <c r="L158" s="3">
        <v>1</v>
      </c>
      <c r="M158" s="1">
        <v>2</v>
      </c>
      <c r="N158" s="1">
        <v>2</v>
      </c>
      <c r="O158" s="1">
        <v>1</v>
      </c>
      <c r="P158" s="3">
        <v>2</v>
      </c>
      <c r="Q158" s="3">
        <v>2</v>
      </c>
      <c r="R158" s="3">
        <v>1</v>
      </c>
      <c r="S158" s="1">
        <v>2</v>
      </c>
      <c r="T158" s="1">
        <v>2</v>
      </c>
      <c r="U158" s="5">
        <v>1</v>
      </c>
      <c r="V158" s="23">
        <f t="shared" si="6"/>
        <v>12</v>
      </c>
      <c r="W158" s="7">
        <f t="shared" si="7"/>
        <v>11</v>
      </c>
      <c r="X158" s="7">
        <f t="shared" si="8"/>
        <v>6</v>
      </c>
    </row>
    <row r="159" spans="1:24" x14ac:dyDescent="0.25">
      <c r="A159" s="2" t="s">
        <v>254</v>
      </c>
      <c r="B159" s="1" t="s">
        <v>176</v>
      </c>
      <c r="C159" s="1" t="s">
        <v>255</v>
      </c>
      <c r="D159" s="3">
        <v>1286</v>
      </c>
      <c r="E159" s="3">
        <v>0</v>
      </c>
      <c r="F159" s="3">
        <v>0</v>
      </c>
      <c r="G159" s="1">
        <v>566</v>
      </c>
      <c r="H159" s="1">
        <v>478</v>
      </c>
      <c r="I159" s="1">
        <v>502</v>
      </c>
      <c r="J159" s="3">
        <v>566</v>
      </c>
      <c r="K159" s="3">
        <v>478</v>
      </c>
      <c r="L159" s="3">
        <v>502</v>
      </c>
      <c r="M159" s="1">
        <v>566</v>
      </c>
      <c r="N159" s="1">
        <v>478</v>
      </c>
      <c r="O159" s="1">
        <v>502</v>
      </c>
      <c r="P159" s="3">
        <v>1010</v>
      </c>
      <c r="Q159" s="3">
        <v>320</v>
      </c>
      <c r="R159" s="3">
        <v>496</v>
      </c>
      <c r="S159" s="1">
        <v>566</v>
      </c>
      <c r="T159" s="1">
        <v>478</v>
      </c>
      <c r="U159" s="5">
        <v>502</v>
      </c>
      <c r="V159" s="23">
        <f t="shared" si="6"/>
        <v>4560</v>
      </c>
      <c r="W159" s="7">
        <f t="shared" si="7"/>
        <v>2232</v>
      </c>
      <c r="X159" s="7">
        <f t="shared" si="8"/>
        <v>2504</v>
      </c>
    </row>
    <row r="160" spans="1:24" x14ac:dyDescent="0.25">
      <c r="A160" s="2" t="s">
        <v>256</v>
      </c>
      <c r="B160" s="1" t="s">
        <v>176</v>
      </c>
      <c r="C160" s="1" t="s">
        <v>257</v>
      </c>
      <c r="D160" s="3">
        <v>48</v>
      </c>
      <c r="E160" s="3">
        <v>39</v>
      </c>
      <c r="F160" s="3">
        <v>13</v>
      </c>
      <c r="G160" s="1">
        <v>47</v>
      </c>
      <c r="H160" s="1">
        <v>43</v>
      </c>
      <c r="I160" s="1">
        <v>14</v>
      </c>
      <c r="J160" s="3">
        <v>47</v>
      </c>
      <c r="K160" s="3">
        <v>43</v>
      </c>
      <c r="L160" s="3">
        <v>14</v>
      </c>
      <c r="M160" s="1">
        <v>47</v>
      </c>
      <c r="N160" s="1">
        <v>43</v>
      </c>
      <c r="O160" s="1">
        <v>14</v>
      </c>
      <c r="P160" s="3">
        <v>78</v>
      </c>
      <c r="Q160" s="3">
        <v>61</v>
      </c>
      <c r="R160" s="3">
        <v>51</v>
      </c>
      <c r="S160" s="1">
        <v>47</v>
      </c>
      <c r="T160" s="1">
        <v>43</v>
      </c>
      <c r="U160" s="5">
        <v>14</v>
      </c>
      <c r="V160" s="23">
        <f t="shared" si="6"/>
        <v>314</v>
      </c>
      <c r="W160" s="7">
        <f t="shared" si="7"/>
        <v>272</v>
      </c>
      <c r="X160" s="7">
        <f t="shared" si="8"/>
        <v>120</v>
      </c>
    </row>
    <row r="161" spans="1:24" x14ac:dyDescent="0.25">
      <c r="A161" s="2" t="s">
        <v>258</v>
      </c>
      <c r="B161" s="1" t="s">
        <v>176</v>
      </c>
      <c r="C161" s="1" t="s">
        <v>259</v>
      </c>
      <c r="D161" s="3">
        <v>320</v>
      </c>
      <c r="E161" s="3">
        <v>0</v>
      </c>
      <c r="F161" s="3">
        <v>0</v>
      </c>
      <c r="G161" s="1">
        <v>157</v>
      </c>
      <c r="H161" s="1">
        <v>90</v>
      </c>
      <c r="I161" s="1">
        <v>87</v>
      </c>
      <c r="J161" s="3">
        <v>157</v>
      </c>
      <c r="K161" s="3">
        <v>90</v>
      </c>
      <c r="L161" s="3">
        <v>87</v>
      </c>
      <c r="M161" s="1">
        <v>157</v>
      </c>
      <c r="N161" s="1">
        <v>90</v>
      </c>
      <c r="O161" s="1">
        <v>87</v>
      </c>
      <c r="P161" s="3">
        <v>350</v>
      </c>
      <c r="Q161" s="3">
        <v>373</v>
      </c>
      <c r="R161" s="3">
        <v>219</v>
      </c>
      <c r="S161" s="1">
        <v>157</v>
      </c>
      <c r="T161" s="1">
        <v>90</v>
      </c>
      <c r="U161" s="5">
        <v>87</v>
      </c>
      <c r="V161" s="23">
        <f t="shared" si="6"/>
        <v>1298</v>
      </c>
      <c r="W161" s="7">
        <f t="shared" si="7"/>
        <v>733</v>
      </c>
      <c r="X161" s="7">
        <f t="shared" si="8"/>
        <v>567</v>
      </c>
    </row>
    <row r="162" spans="1:24" x14ac:dyDescent="0.25">
      <c r="A162" s="2" t="s">
        <v>260</v>
      </c>
      <c r="B162" s="1" t="s">
        <v>176</v>
      </c>
      <c r="C162" s="1" t="s">
        <v>261</v>
      </c>
      <c r="D162" s="3">
        <v>92</v>
      </c>
      <c r="E162" s="3">
        <v>60</v>
      </c>
      <c r="F162" s="3">
        <v>47</v>
      </c>
      <c r="G162" s="1">
        <v>115</v>
      </c>
      <c r="H162" s="1">
        <v>33</v>
      </c>
      <c r="I162" s="1">
        <v>82</v>
      </c>
      <c r="J162" s="3">
        <v>115</v>
      </c>
      <c r="K162" s="3">
        <v>33</v>
      </c>
      <c r="L162" s="3">
        <v>82</v>
      </c>
      <c r="M162" s="1">
        <v>115</v>
      </c>
      <c r="N162" s="1">
        <v>33</v>
      </c>
      <c r="O162" s="1">
        <v>82</v>
      </c>
      <c r="P162" s="3">
        <v>353</v>
      </c>
      <c r="Q162" s="3">
        <v>281</v>
      </c>
      <c r="R162" s="3">
        <v>206</v>
      </c>
      <c r="S162" s="1">
        <v>115</v>
      </c>
      <c r="T162" s="1">
        <v>33</v>
      </c>
      <c r="U162" s="5">
        <v>82</v>
      </c>
      <c r="V162" s="23">
        <f t="shared" si="6"/>
        <v>905</v>
      </c>
      <c r="W162" s="7">
        <f t="shared" si="7"/>
        <v>473</v>
      </c>
      <c r="X162" s="7">
        <f t="shared" si="8"/>
        <v>581</v>
      </c>
    </row>
    <row r="163" spans="1:24" x14ac:dyDescent="0.25">
      <c r="A163" s="2" t="s">
        <v>262</v>
      </c>
      <c r="B163" s="1" t="s">
        <v>176</v>
      </c>
      <c r="C163" s="1" t="s">
        <v>263</v>
      </c>
      <c r="D163" s="3">
        <v>136</v>
      </c>
      <c r="E163" s="3">
        <v>85</v>
      </c>
      <c r="F163" s="3">
        <v>85</v>
      </c>
      <c r="G163" s="1">
        <v>144</v>
      </c>
      <c r="H163" s="1">
        <v>102</v>
      </c>
      <c r="I163" s="1">
        <v>90</v>
      </c>
      <c r="J163" s="3">
        <v>144</v>
      </c>
      <c r="K163" s="3">
        <v>102</v>
      </c>
      <c r="L163" s="3">
        <v>90</v>
      </c>
      <c r="M163" s="1">
        <v>144</v>
      </c>
      <c r="N163" s="1">
        <v>102</v>
      </c>
      <c r="O163" s="1">
        <v>90</v>
      </c>
      <c r="P163" s="3">
        <v>370</v>
      </c>
      <c r="Q163" s="3">
        <v>283</v>
      </c>
      <c r="R163" s="3">
        <v>220</v>
      </c>
      <c r="S163" s="1">
        <v>144</v>
      </c>
      <c r="T163" s="1">
        <v>102</v>
      </c>
      <c r="U163" s="5">
        <v>90</v>
      </c>
      <c r="V163" s="23">
        <f t="shared" si="6"/>
        <v>1082</v>
      </c>
      <c r="W163" s="7">
        <f t="shared" si="7"/>
        <v>776</v>
      </c>
      <c r="X163" s="7">
        <f t="shared" si="8"/>
        <v>665</v>
      </c>
    </row>
    <row r="164" spans="1:24" x14ac:dyDescent="0.25">
      <c r="A164" s="2" t="s">
        <v>304</v>
      </c>
      <c r="B164" s="1" t="s">
        <v>176</v>
      </c>
      <c r="C164" s="1" t="s">
        <v>264</v>
      </c>
      <c r="D164" s="3">
        <v>480</v>
      </c>
      <c r="E164" s="3">
        <v>240</v>
      </c>
      <c r="F164" s="3">
        <v>240</v>
      </c>
      <c r="G164" s="1">
        <v>510</v>
      </c>
      <c r="H164" s="1">
        <v>240</v>
      </c>
      <c r="I164" s="1">
        <v>330</v>
      </c>
      <c r="J164" s="3">
        <v>510</v>
      </c>
      <c r="K164" s="3">
        <v>240</v>
      </c>
      <c r="L164" s="3">
        <v>330</v>
      </c>
      <c r="M164" s="1">
        <v>510</v>
      </c>
      <c r="N164" s="1">
        <v>240</v>
      </c>
      <c r="O164" s="1">
        <v>330</v>
      </c>
      <c r="P164" s="3">
        <v>1440</v>
      </c>
      <c r="Q164" s="3">
        <v>640</v>
      </c>
      <c r="R164" s="3">
        <v>880</v>
      </c>
      <c r="S164" s="1">
        <v>510</v>
      </c>
      <c r="T164" s="1">
        <v>240</v>
      </c>
      <c r="U164" s="5">
        <v>330</v>
      </c>
      <c r="V164" s="23">
        <f t="shared" si="6"/>
        <v>3960</v>
      </c>
      <c r="W164" s="7">
        <f t="shared" si="7"/>
        <v>1840</v>
      </c>
      <c r="X164" s="7">
        <f t="shared" si="8"/>
        <v>2440</v>
      </c>
    </row>
    <row r="165" spans="1:24" x14ac:dyDescent="0.25">
      <c r="A165" s="2" t="s">
        <v>265</v>
      </c>
      <c r="B165" s="1" t="s">
        <v>176</v>
      </c>
      <c r="C165" s="1" t="s">
        <v>266</v>
      </c>
      <c r="D165" s="3">
        <v>3627.6</v>
      </c>
      <c r="E165" s="3">
        <v>0</v>
      </c>
      <c r="F165" s="3">
        <v>0</v>
      </c>
      <c r="G165" s="1">
        <v>3629.5</v>
      </c>
      <c r="H165" s="1">
        <v>0</v>
      </c>
      <c r="I165" s="1">
        <v>0</v>
      </c>
      <c r="J165" s="3">
        <v>3629.5</v>
      </c>
      <c r="K165" s="3">
        <v>0</v>
      </c>
      <c r="L165" s="3">
        <v>0</v>
      </c>
      <c r="M165" s="1">
        <v>3629.5</v>
      </c>
      <c r="N165" s="1">
        <v>0</v>
      </c>
      <c r="O165" s="1">
        <v>0</v>
      </c>
      <c r="P165" s="3">
        <v>1530</v>
      </c>
      <c r="Q165" s="3">
        <v>930</v>
      </c>
      <c r="R165" s="3">
        <v>810</v>
      </c>
      <c r="S165" s="1">
        <v>3629.5</v>
      </c>
      <c r="T165" s="1">
        <v>0</v>
      </c>
      <c r="U165" s="5">
        <v>0</v>
      </c>
      <c r="V165" s="23">
        <f t="shared" si="6"/>
        <v>19675.599999999999</v>
      </c>
      <c r="W165" s="7">
        <f t="shared" si="7"/>
        <v>930</v>
      </c>
      <c r="X165" s="7">
        <f t="shared" si="8"/>
        <v>810</v>
      </c>
    </row>
    <row r="166" spans="1:24" x14ac:dyDescent="0.25">
      <c r="A166" s="2" t="s">
        <v>267</v>
      </c>
      <c r="B166" s="1" t="s">
        <v>176</v>
      </c>
      <c r="C166" s="1" t="s">
        <v>268</v>
      </c>
      <c r="D166" s="3">
        <v>944</v>
      </c>
      <c r="E166" s="3">
        <v>0</v>
      </c>
      <c r="F166" s="3">
        <v>0</v>
      </c>
      <c r="G166" s="1">
        <v>265</v>
      </c>
      <c r="H166" s="1">
        <v>164</v>
      </c>
      <c r="I166" s="1">
        <v>144</v>
      </c>
      <c r="J166" s="3">
        <v>265</v>
      </c>
      <c r="K166" s="3">
        <v>164</v>
      </c>
      <c r="L166" s="3">
        <v>144</v>
      </c>
      <c r="M166" s="1">
        <v>265</v>
      </c>
      <c r="N166" s="1">
        <v>164</v>
      </c>
      <c r="O166" s="1">
        <v>144</v>
      </c>
      <c r="P166" s="3">
        <v>606</v>
      </c>
      <c r="Q166" s="3">
        <v>393</v>
      </c>
      <c r="R166" s="3">
        <v>356</v>
      </c>
      <c r="S166" s="1">
        <v>265</v>
      </c>
      <c r="T166" s="1">
        <v>164</v>
      </c>
      <c r="U166" s="5">
        <v>144</v>
      </c>
      <c r="V166" s="23">
        <f t="shared" si="6"/>
        <v>2610</v>
      </c>
      <c r="W166" s="7">
        <f t="shared" si="7"/>
        <v>1049</v>
      </c>
      <c r="X166" s="7">
        <f t="shared" si="8"/>
        <v>932</v>
      </c>
    </row>
    <row r="167" spans="1:24" x14ac:dyDescent="0.25">
      <c r="A167" s="2" t="s">
        <v>269</v>
      </c>
      <c r="B167" s="1" t="s">
        <v>176</v>
      </c>
      <c r="C167" s="1" t="s">
        <v>270</v>
      </c>
      <c r="D167" s="3">
        <v>5</v>
      </c>
      <c r="E167" s="3">
        <v>3</v>
      </c>
      <c r="F167" s="3">
        <v>0</v>
      </c>
      <c r="G167" s="1">
        <v>5</v>
      </c>
      <c r="H167" s="1">
        <v>2</v>
      </c>
      <c r="I167" s="1">
        <v>0</v>
      </c>
      <c r="J167" s="3">
        <v>5</v>
      </c>
      <c r="K167" s="3">
        <v>2</v>
      </c>
      <c r="L167" s="3">
        <v>0</v>
      </c>
      <c r="M167" s="1">
        <v>5</v>
      </c>
      <c r="N167" s="1">
        <v>2</v>
      </c>
      <c r="O167" s="1">
        <v>0</v>
      </c>
      <c r="P167" s="3">
        <v>4</v>
      </c>
      <c r="Q167" s="3">
        <v>2</v>
      </c>
      <c r="R167" s="3">
        <v>0</v>
      </c>
      <c r="S167" s="1">
        <v>5</v>
      </c>
      <c r="T167" s="1">
        <v>2</v>
      </c>
      <c r="U167" s="5">
        <v>0</v>
      </c>
      <c r="V167" s="23">
        <f t="shared" si="6"/>
        <v>29</v>
      </c>
      <c r="W167" s="7">
        <f t="shared" si="7"/>
        <v>13</v>
      </c>
      <c r="X167" s="7">
        <f t="shared" si="8"/>
        <v>0</v>
      </c>
    </row>
    <row r="168" spans="1:24" x14ac:dyDescent="0.25">
      <c r="A168" s="2" t="s">
        <v>271</v>
      </c>
      <c r="B168" s="1" t="s">
        <v>176</v>
      </c>
      <c r="C168" s="1" t="s">
        <v>272</v>
      </c>
      <c r="D168" s="3">
        <v>683</v>
      </c>
      <c r="E168" s="3">
        <v>358</v>
      </c>
      <c r="F168" s="3">
        <v>214</v>
      </c>
      <c r="G168" s="1">
        <v>235</v>
      </c>
      <c r="H168" s="1">
        <v>287</v>
      </c>
      <c r="I168" s="1">
        <v>140</v>
      </c>
      <c r="J168" s="3">
        <v>235</v>
      </c>
      <c r="K168" s="3">
        <v>287</v>
      </c>
      <c r="L168" s="3">
        <v>140</v>
      </c>
      <c r="M168" s="1">
        <v>235</v>
      </c>
      <c r="N168" s="1">
        <v>287</v>
      </c>
      <c r="O168" s="1">
        <v>140</v>
      </c>
      <c r="P168" s="3">
        <v>359</v>
      </c>
      <c r="Q168" s="3">
        <v>203</v>
      </c>
      <c r="R168" s="3">
        <v>264</v>
      </c>
      <c r="S168" s="1">
        <v>235</v>
      </c>
      <c r="T168" s="1">
        <v>287</v>
      </c>
      <c r="U168" s="5">
        <v>140</v>
      </c>
      <c r="V168" s="23">
        <f t="shared" si="6"/>
        <v>1982</v>
      </c>
      <c r="W168" s="7">
        <f t="shared" si="7"/>
        <v>1709</v>
      </c>
      <c r="X168" s="7">
        <f t="shared" si="8"/>
        <v>1038</v>
      </c>
    </row>
    <row r="169" spans="1:24" x14ac:dyDescent="0.25">
      <c r="A169" s="2" t="s">
        <v>305</v>
      </c>
      <c r="B169" s="1" t="s">
        <v>176</v>
      </c>
      <c r="C169" s="1" t="s">
        <v>273</v>
      </c>
      <c r="D169" s="3">
        <f>115*120</f>
        <v>13800</v>
      </c>
      <c r="E169" s="3">
        <f>93*120</f>
        <v>11160</v>
      </c>
      <c r="F169" s="3">
        <f>65*120</f>
        <v>7800</v>
      </c>
      <c r="G169" s="1">
        <f>142*120</f>
        <v>17040</v>
      </c>
      <c r="H169" s="1">
        <f>119*120</f>
        <v>14280</v>
      </c>
      <c r="I169" s="1">
        <f>89*120</f>
        <v>10680</v>
      </c>
      <c r="J169" s="3">
        <f>142*120</f>
        <v>17040</v>
      </c>
      <c r="K169" s="3">
        <f>119*120</f>
        <v>14280</v>
      </c>
      <c r="L169" s="3">
        <f>89*120</f>
        <v>10680</v>
      </c>
      <c r="M169" s="1">
        <f>142*120</f>
        <v>17040</v>
      </c>
      <c r="N169" s="1">
        <f>119*120</f>
        <v>14280</v>
      </c>
      <c r="O169" s="1">
        <f>89*120</f>
        <v>10680</v>
      </c>
      <c r="P169" s="3">
        <v>1800</v>
      </c>
      <c r="Q169" s="3">
        <v>1200</v>
      </c>
      <c r="R169" s="3">
        <v>1080</v>
      </c>
      <c r="S169" s="1">
        <f>142*120</f>
        <v>17040</v>
      </c>
      <c r="T169" s="1">
        <f>119*120</f>
        <v>14280</v>
      </c>
      <c r="U169" s="5">
        <f>89*120</f>
        <v>10680</v>
      </c>
      <c r="V169" s="23">
        <f t="shared" si="6"/>
        <v>83760</v>
      </c>
      <c r="W169" s="7">
        <f t="shared" si="7"/>
        <v>69480</v>
      </c>
      <c r="X169" s="7">
        <f t="shared" si="8"/>
        <v>51600</v>
      </c>
    </row>
    <row r="170" spans="1:24" x14ac:dyDescent="0.25">
      <c r="A170" s="2" t="s">
        <v>274</v>
      </c>
      <c r="B170" s="1" t="s">
        <v>176</v>
      </c>
      <c r="C170" s="1" t="s">
        <v>275</v>
      </c>
      <c r="D170" s="3">
        <v>3</v>
      </c>
      <c r="E170" s="3">
        <v>3</v>
      </c>
      <c r="F170" s="3">
        <v>2</v>
      </c>
      <c r="G170" s="1">
        <v>4</v>
      </c>
      <c r="H170" s="1">
        <v>3</v>
      </c>
      <c r="I170" s="1">
        <v>2</v>
      </c>
      <c r="J170" s="3">
        <v>4</v>
      </c>
      <c r="K170" s="3">
        <v>3</v>
      </c>
      <c r="L170" s="3">
        <v>2</v>
      </c>
      <c r="M170" s="1">
        <v>4</v>
      </c>
      <c r="N170" s="1">
        <v>3</v>
      </c>
      <c r="O170" s="1">
        <v>2</v>
      </c>
      <c r="P170" s="3">
        <v>3</v>
      </c>
      <c r="Q170" s="3">
        <v>2</v>
      </c>
      <c r="R170" s="3">
        <v>2</v>
      </c>
      <c r="S170" s="1">
        <v>4</v>
      </c>
      <c r="T170" s="1">
        <v>3</v>
      </c>
      <c r="U170" s="5">
        <v>2</v>
      </c>
      <c r="V170" s="23">
        <f t="shared" si="6"/>
        <v>22</v>
      </c>
      <c r="W170" s="7">
        <f t="shared" si="7"/>
        <v>17</v>
      </c>
      <c r="X170" s="7">
        <f t="shared" si="8"/>
        <v>12</v>
      </c>
    </row>
    <row r="171" spans="1:24" x14ac:dyDescent="0.25">
      <c r="A171" s="2" t="s">
        <v>276</v>
      </c>
      <c r="B171" s="1" t="s">
        <v>176</v>
      </c>
      <c r="C171" s="1" t="s">
        <v>277</v>
      </c>
      <c r="D171" s="3">
        <v>6</v>
      </c>
      <c r="E171" s="3">
        <v>5</v>
      </c>
      <c r="F171" s="3">
        <v>3</v>
      </c>
      <c r="G171" s="1">
        <v>5</v>
      </c>
      <c r="H171" s="1">
        <v>4</v>
      </c>
      <c r="I171" s="1">
        <v>3</v>
      </c>
      <c r="J171" s="3">
        <v>5</v>
      </c>
      <c r="K171" s="3">
        <v>4</v>
      </c>
      <c r="L171" s="3">
        <v>3</v>
      </c>
      <c r="M171" s="1">
        <v>5</v>
      </c>
      <c r="N171" s="1">
        <v>4</v>
      </c>
      <c r="O171" s="1">
        <v>3</v>
      </c>
      <c r="P171" s="3">
        <v>4</v>
      </c>
      <c r="Q171" s="3">
        <v>4</v>
      </c>
      <c r="R171" s="3">
        <v>3</v>
      </c>
      <c r="S171" s="1">
        <v>5</v>
      </c>
      <c r="T171" s="1">
        <v>4</v>
      </c>
      <c r="U171" s="5">
        <v>3</v>
      </c>
      <c r="V171" s="23">
        <f t="shared" si="6"/>
        <v>30</v>
      </c>
      <c r="W171" s="7">
        <f t="shared" si="7"/>
        <v>25</v>
      </c>
      <c r="X171" s="7">
        <f t="shared" si="8"/>
        <v>18</v>
      </c>
    </row>
    <row r="172" spans="1:24" x14ac:dyDescent="0.25">
      <c r="A172" s="2" t="s">
        <v>278</v>
      </c>
      <c r="B172" s="1" t="s">
        <v>176</v>
      </c>
      <c r="C172" s="1" t="s">
        <v>279</v>
      </c>
      <c r="D172" s="3">
        <v>284</v>
      </c>
      <c r="E172" s="3">
        <v>211</v>
      </c>
      <c r="F172" s="3">
        <v>0</v>
      </c>
      <c r="G172" s="1">
        <v>192</v>
      </c>
      <c r="H172" s="1">
        <v>138</v>
      </c>
      <c r="I172" s="1">
        <v>0</v>
      </c>
      <c r="J172" s="3">
        <v>192</v>
      </c>
      <c r="K172" s="3">
        <v>138</v>
      </c>
      <c r="L172" s="3">
        <v>0</v>
      </c>
      <c r="M172" s="1">
        <v>192</v>
      </c>
      <c r="N172" s="1">
        <v>138</v>
      </c>
      <c r="O172" s="1">
        <v>0</v>
      </c>
      <c r="P172" s="3">
        <v>577</v>
      </c>
      <c r="Q172" s="3">
        <v>334</v>
      </c>
      <c r="R172" s="3">
        <v>0</v>
      </c>
      <c r="S172" s="1">
        <v>192</v>
      </c>
      <c r="T172" s="1">
        <v>138</v>
      </c>
      <c r="U172" s="5">
        <v>0</v>
      </c>
      <c r="V172" s="23">
        <f t="shared" si="6"/>
        <v>1629</v>
      </c>
      <c r="W172" s="7">
        <f t="shared" si="7"/>
        <v>1097</v>
      </c>
      <c r="X172" s="7">
        <f t="shared" si="8"/>
        <v>0</v>
      </c>
    </row>
    <row r="173" spans="1:24" x14ac:dyDescent="0.25">
      <c r="A173" s="2" t="s">
        <v>280</v>
      </c>
      <c r="B173" s="1" t="s">
        <v>176</v>
      </c>
      <c r="C173" s="1" t="s">
        <v>281</v>
      </c>
      <c r="D173" s="3">
        <v>815</v>
      </c>
      <c r="E173" s="3">
        <v>0</v>
      </c>
      <c r="F173" s="3">
        <v>0</v>
      </c>
      <c r="G173" s="1">
        <v>345</v>
      </c>
      <c r="H173" s="1">
        <v>175</v>
      </c>
      <c r="I173" s="1">
        <v>203</v>
      </c>
      <c r="J173" s="3">
        <v>345</v>
      </c>
      <c r="K173" s="3">
        <v>175</v>
      </c>
      <c r="L173" s="3">
        <v>203</v>
      </c>
      <c r="M173" s="1">
        <v>345</v>
      </c>
      <c r="N173" s="1">
        <v>175</v>
      </c>
      <c r="O173" s="1">
        <v>203</v>
      </c>
      <c r="P173" s="3">
        <v>395</v>
      </c>
      <c r="Q173" s="3">
        <v>180</v>
      </c>
      <c r="R173" s="3">
        <v>230</v>
      </c>
      <c r="S173" s="1">
        <v>345</v>
      </c>
      <c r="T173" s="1">
        <v>175</v>
      </c>
      <c r="U173" s="5">
        <v>203</v>
      </c>
      <c r="V173" s="23">
        <f t="shared" si="6"/>
        <v>2590</v>
      </c>
      <c r="W173" s="7">
        <f t="shared" si="7"/>
        <v>880</v>
      </c>
      <c r="X173" s="7">
        <f t="shared" si="8"/>
        <v>1042</v>
      </c>
    </row>
    <row r="174" spans="1:24" x14ac:dyDescent="0.25">
      <c r="A174" s="2" t="s">
        <v>282</v>
      </c>
      <c r="B174" s="1" t="s">
        <v>176</v>
      </c>
      <c r="C174" s="1" t="s">
        <v>283</v>
      </c>
      <c r="D174" s="3">
        <v>2104</v>
      </c>
      <c r="E174" s="3">
        <v>0</v>
      </c>
      <c r="F174" s="3">
        <v>0</v>
      </c>
      <c r="G174" s="1">
        <v>449</v>
      </c>
      <c r="H174" s="1">
        <v>492</v>
      </c>
      <c r="I174" s="1">
        <v>481</v>
      </c>
      <c r="J174" s="3">
        <v>449</v>
      </c>
      <c r="K174" s="3">
        <v>492</v>
      </c>
      <c r="L174" s="3">
        <v>481</v>
      </c>
      <c r="M174" s="1">
        <v>449</v>
      </c>
      <c r="N174" s="1">
        <v>492</v>
      </c>
      <c r="O174" s="1">
        <v>481</v>
      </c>
      <c r="P174" s="3">
        <v>875</v>
      </c>
      <c r="Q174" s="3">
        <v>336</v>
      </c>
      <c r="R174" s="3">
        <v>459</v>
      </c>
      <c r="S174" s="1">
        <v>449</v>
      </c>
      <c r="T174" s="1">
        <v>492</v>
      </c>
      <c r="U174" s="5">
        <v>481</v>
      </c>
      <c r="V174" s="23">
        <f t="shared" si="6"/>
        <v>4775</v>
      </c>
      <c r="W174" s="7">
        <f t="shared" si="7"/>
        <v>2304</v>
      </c>
      <c r="X174" s="7">
        <f t="shared" si="8"/>
        <v>2383</v>
      </c>
    </row>
    <row r="175" spans="1:24" x14ac:dyDescent="0.25">
      <c r="A175" s="2" t="s">
        <v>284</v>
      </c>
      <c r="B175" s="1" t="s">
        <v>176</v>
      </c>
      <c r="C175" s="1" t="s">
        <v>285</v>
      </c>
      <c r="D175" s="3">
        <v>7</v>
      </c>
      <c r="E175" s="3">
        <v>5</v>
      </c>
      <c r="F175" s="3">
        <v>4</v>
      </c>
      <c r="G175" s="1">
        <v>6</v>
      </c>
      <c r="H175" s="1">
        <v>5</v>
      </c>
      <c r="I175" s="1">
        <v>3</v>
      </c>
      <c r="J175" s="3">
        <v>6</v>
      </c>
      <c r="K175" s="3">
        <v>5</v>
      </c>
      <c r="L175" s="3">
        <v>3</v>
      </c>
      <c r="M175" s="1">
        <v>6</v>
      </c>
      <c r="N175" s="1">
        <v>5</v>
      </c>
      <c r="O175" s="1">
        <v>3</v>
      </c>
      <c r="P175" s="3">
        <v>5</v>
      </c>
      <c r="Q175" s="3">
        <v>5</v>
      </c>
      <c r="R175" s="3">
        <v>3</v>
      </c>
      <c r="S175" s="1">
        <v>6</v>
      </c>
      <c r="T175" s="1">
        <v>5</v>
      </c>
      <c r="U175" s="5">
        <v>3</v>
      </c>
      <c r="V175" s="23">
        <f t="shared" si="6"/>
        <v>36</v>
      </c>
      <c r="W175" s="7">
        <f t="shared" si="7"/>
        <v>30</v>
      </c>
      <c r="X175" s="7">
        <f t="shared" si="8"/>
        <v>19</v>
      </c>
    </row>
    <row r="176" spans="1:24" x14ac:dyDescent="0.25">
      <c r="A176" s="2" t="s">
        <v>286</v>
      </c>
      <c r="B176" s="1" t="s">
        <v>176</v>
      </c>
      <c r="C176" s="1" t="s">
        <v>287</v>
      </c>
      <c r="D176" s="3">
        <v>4</v>
      </c>
      <c r="E176" s="3">
        <v>3</v>
      </c>
      <c r="F176" s="3">
        <v>3</v>
      </c>
      <c r="G176" s="1">
        <v>4</v>
      </c>
      <c r="H176" s="1">
        <v>4</v>
      </c>
      <c r="I176" s="1">
        <v>3</v>
      </c>
      <c r="J176" s="3">
        <v>4</v>
      </c>
      <c r="K176" s="3">
        <v>4</v>
      </c>
      <c r="L176" s="3">
        <v>3</v>
      </c>
      <c r="M176" s="1">
        <v>4</v>
      </c>
      <c r="N176" s="1">
        <v>4</v>
      </c>
      <c r="O176" s="1">
        <v>3</v>
      </c>
      <c r="P176" s="3">
        <v>3</v>
      </c>
      <c r="Q176" s="3">
        <v>3</v>
      </c>
      <c r="R176" s="3">
        <v>1</v>
      </c>
      <c r="S176" s="1">
        <v>4</v>
      </c>
      <c r="T176" s="1">
        <v>4</v>
      </c>
      <c r="U176" s="5">
        <v>3</v>
      </c>
      <c r="V176" s="23">
        <f t="shared" si="6"/>
        <v>23</v>
      </c>
      <c r="W176" s="7">
        <f t="shared" si="7"/>
        <v>22</v>
      </c>
      <c r="X176" s="7">
        <f t="shared" si="8"/>
        <v>16</v>
      </c>
    </row>
    <row r="177" spans="1:24" x14ac:dyDescent="0.25">
      <c r="A177" s="2" t="s">
        <v>288</v>
      </c>
      <c r="B177" s="1" t="s">
        <v>176</v>
      </c>
      <c r="C177" s="1" t="s">
        <v>289</v>
      </c>
      <c r="D177" s="3">
        <v>56</v>
      </c>
      <c r="E177" s="3">
        <v>57</v>
      </c>
      <c r="F177" s="3">
        <v>36</v>
      </c>
      <c r="G177" s="1">
        <v>56</v>
      </c>
      <c r="H177" s="1">
        <v>56</v>
      </c>
      <c r="I177" s="1">
        <v>34</v>
      </c>
      <c r="J177" s="3">
        <v>56</v>
      </c>
      <c r="K177" s="3">
        <v>56</v>
      </c>
      <c r="L177" s="3">
        <v>34</v>
      </c>
      <c r="M177" s="1">
        <v>56</v>
      </c>
      <c r="N177" s="1">
        <v>56</v>
      </c>
      <c r="O177" s="1">
        <v>34</v>
      </c>
      <c r="P177" s="3">
        <v>57</v>
      </c>
      <c r="Q177" s="3">
        <v>58</v>
      </c>
      <c r="R177" s="3">
        <v>36</v>
      </c>
      <c r="S177" s="1">
        <v>56</v>
      </c>
      <c r="T177" s="1">
        <v>56</v>
      </c>
      <c r="U177" s="5">
        <v>34</v>
      </c>
      <c r="V177" s="23">
        <f t="shared" si="6"/>
        <v>337</v>
      </c>
      <c r="W177" s="7">
        <f t="shared" si="7"/>
        <v>339</v>
      </c>
      <c r="X177" s="7">
        <f t="shared" si="8"/>
        <v>208</v>
      </c>
    </row>
    <row r="178" spans="1:24" x14ac:dyDescent="0.25">
      <c r="A178" s="2" t="s">
        <v>290</v>
      </c>
      <c r="B178" s="1" t="s">
        <v>176</v>
      </c>
      <c r="C178" s="1" t="s">
        <v>291</v>
      </c>
      <c r="D178" s="3">
        <v>7.5</v>
      </c>
      <c r="E178" s="3">
        <v>0</v>
      </c>
      <c r="F178" s="3">
        <v>0</v>
      </c>
      <c r="G178" s="1">
        <v>6</v>
      </c>
      <c r="H178" s="1">
        <v>2</v>
      </c>
      <c r="I178" s="1">
        <v>0</v>
      </c>
      <c r="J178" s="3">
        <v>8</v>
      </c>
      <c r="K178" s="3">
        <v>0</v>
      </c>
      <c r="L178" s="3">
        <v>0</v>
      </c>
      <c r="M178" s="1">
        <v>8</v>
      </c>
      <c r="N178" s="1">
        <v>2</v>
      </c>
      <c r="O178" s="1">
        <v>0</v>
      </c>
      <c r="P178" s="3">
        <v>8</v>
      </c>
      <c r="Q178" s="3">
        <v>0</v>
      </c>
      <c r="R178" s="3">
        <v>0</v>
      </c>
      <c r="S178" s="1">
        <v>6</v>
      </c>
      <c r="T178" s="1">
        <v>0</v>
      </c>
      <c r="U178" s="5">
        <v>3</v>
      </c>
      <c r="V178" s="23">
        <f t="shared" si="6"/>
        <v>43.5</v>
      </c>
      <c r="W178" s="7">
        <f t="shared" si="7"/>
        <v>4</v>
      </c>
      <c r="X178" s="7">
        <f t="shared" si="8"/>
        <v>3</v>
      </c>
    </row>
  </sheetData>
  <mergeCells count="7">
    <mergeCell ref="V1:X1"/>
    <mergeCell ref="D1:F1"/>
    <mergeCell ref="G1:I1"/>
    <mergeCell ref="J1:L1"/>
    <mergeCell ref="M1:O1"/>
    <mergeCell ref="P1:R1"/>
    <mergeCell ref="S1:U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82"/>
  <sheetViews>
    <sheetView tabSelected="1" topLeftCell="B1" workbookViewId="0">
      <selection activeCell="B2" sqref="B2"/>
    </sheetView>
  </sheetViews>
  <sheetFormatPr defaultRowHeight="15" x14ac:dyDescent="0.25"/>
  <cols>
    <col min="2" max="2" width="33.42578125" customWidth="1"/>
    <col min="6" max="6" width="20.28515625" customWidth="1"/>
    <col min="7" max="7" width="0.140625" customWidth="1"/>
    <col min="8" max="8" width="9.140625" hidden="1" customWidth="1"/>
    <col min="9" max="9" width="11" customWidth="1"/>
    <col min="10" max="10" width="11.7109375" customWidth="1"/>
    <col min="11" max="11" width="10.85546875" customWidth="1"/>
    <col min="12" max="12" width="9.140625" hidden="1" customWidth="1"/>
    <col min="13" max="13" width="11.140625" customWidth="1"/>
  </cols>
  <sheetData>
    <row r="2" spans="2:15" x14ac:dyDescent="0.25">
      <c r="B2" s="29" t="s">
        <v>328</v>
      </c>
      <c r="C2" s="35" t="s">
        <v>321</v>
      </c>
      <c r="D2" s="35"/>
      <c r="E2" s="35"/>
      <c r="F2" s="36" t="s">
        <v>320</v>
      </c>
      <c r="I2" s="35" t="s">
        <v>319</v>
      </c>
      <c r="J2" s="35"/>
      <c r="K2" s="35"/>
      <c r="M2" s="35" t="s">
        <v>326</v>
      </c>
      <c r="N2" s="35"/>
      <c r="O2" s="35"/>
    </row>
    <row r="3" spans="2:15" x14ac:dyDescent="0.25">
      <c r="B3" s="4" t="s">
        <v>0</v>
      </c>
      <c r="C3" s="11" t="s">
        <v>307</v>
      </c>
      <c r="D3" s="11" t="s">
        <v>308</v>
      </c>
      <c r="E3" s="11" t="s">
        <v>309</v>
      </c>
      <c r="F3" s="36"/>
      <c r="I3" s="7" t="s">
        <v>316</v>
      </c>
      <c r="J3" s="7" t="s">
        <v>317</v>
      </c>
      <c r="K3" s="7" t="s">
        <v>318</v>
      </c>
      <c r="M3" s="12" t="s">
        <v>307</v>
      </c>
      <c r="N3" s="12" t="s">
        <v>308</v>
      </c>
      <c r="O3" s="12" t="s">
        <v>309</v>
      </c>
    </row>
    <row r="4" spans="2:15" x14ac:dyDescent="0.25">
      <c r="B4" s="6" t="s">
        <v>3</v>
      </c>
      <c r="C4" s="9">
        <f>SUM('1-6'!V3,'6-12'!V3)</f>
        <v>59700</v>
      </c>
      <c r="D4" s="9">
        <f>SUM('1-6'!W3,'6-12'!W3)</f>
        <v>42300</v>
      </c>
      <c r="E4" s="9">
        <f>SUM('1-6'!X3,'6-12'!X3)</f>
        <v>38040</v>
      </c>
      <c r="F4" s="10">
        <f>SUM(M4,N4,O4)</f>
        <v>25471.856400000004</v>
      </c>
      <c r="I4" s="8">
        <v>0.18195</v>
      </c>
      <c r="J4" s="8">
        <v>0.12711</v>
      </c>
      <c r="K4" s="8">
        <v>0.24271000000000001</v>
      </c>
      <c r="M4" s="10">
        <f>C4*$I$4</f>
        <v>10862.415000000001</v>
      </c>
      <c r="N4" s="10">
        <f>D4*$J$4</f>
        <v>5376.7529999999997</v>
      </c>
      <c r="O4" s="10">
        <f>E4*$K$4</f>
        <v>9232.6884000000009</v>
      </c>
    </row>
    <row r="5" spans="2:15" x14ac:dyDescent="0.25">
      <c r="B5" s="6" t="s">
        <v>5</v>
      </c>
      <c r="C5" s="7">
        <f>SUM('1-6'!V4,'6-12'!V4)</f>
        <v>107</v>
      </c>
      <c r="D5" s="7">
        <f>SUM('1-6'!W4,'6-12'!W4)</f>
        <v>131</v>
      </c>
      <c r="E5" s="7">
        <f>SUM('1-6'!X4,'6-12'!X4)</f>
        <v>0</v>
      </c>
      <c r="F5" s="10">
        <f t="shared" ref="F5:F68" si="0">SUM(M5,N5,O5)</f>
        <v>36.120059999999995</v>
      </c>
      <c r="M5" s="10">
        <f>C5*$I$4</f>
        <v>19.46865</v>
      </c>
      <c r="N5" s="10">
        <f t="shared" ref="N5:N68" si="1">D5*$J$4</f>
        <v>16.651409999999998</v>
      </c>
      <c r="O5" s="10">
        <f t="shared" ref="O5:O68" si="2">E5*$K$4</f>
        <v>0</v>
      </c>
    </row>
    <row r="6" spans="2:15" x14ac:dyDescent="0.25">
      <c r="B6" s="6" t="s">
        <v>6</v>
      </c>
      <c r="C6" s="7">
        <f>SUM('1-6'!V5,'6-12'!V5)</f>
        <v>205</v>
      </c>
      <c r="D6" s="7">
        <f>SUM('1-6'!W5,'6-12'!W5)</f>
        <v>22</v>
      </c>
      <c r="E6" s="7">
        <f>SUM('1-6'!X5,'6-12'!X5)</f>
        <v>0</v>
      </c>
      <c r="F6" s="10">
        <f t="shared" si="0"/>
        <v>40.096170000000001</v>
      </c>
      <c r="M6" s="10">
        <f t="shared" ref="M6:M68" si="3">C6*$I$4</f>
        <v>37.299750000000003</v>
      </c>
      <c r="N6" s="10">
        <f t="shared" si="1"/>
        <v>2.7964199999999999</v>
      </c>
      <c r="O6" s="10">
        <f t="shared" si="2"/>
        <v>0</v>
      </c>
    </row>
    <row r="7" spans="2:15" x14ac:dyDescent="0.25">
      <c r="B7" s="6" t="s">
        <v>7</v>
      </c>
      <c r="C7" s="7">
        <f>SUM('1-6'!V6,'6-12'!V6)</f>
        <v>2467</v>
      </c>
      <c r="D7" s="7">
        <f>SUM('1-6'!W6,'6-12'!W6)</f>
        <v>1322</v>
      </c>
      <c r="E7" s="7">
        <f>SUM('1-6'!X6,'6-12'!X6)</f>
        <v>0</v>
      </c>
      <c r="F7" s="10">
        <f t="shared" si="0"/>
        <v>616.91007000000002</v>
      </c>
      <c r="M7" s="10">
        <f t="shared" si="3"/>
        <v>448.87065000000001</v>
      </c>
      <c r="N7" s="10">
        <f t="shared" si="1"/>
        <v>168.03942000000001</v>
      </c>
      <c r="O7" s="10">
        <f t="shared" si="2"/>
        <v>0</v>
      </c>
    </row>
    <row r="8" spans="2:15" x14ac:dyDescent="0.25">
      <c r="B8" s="6" t="s">
        <v>8</v>
      </c>
      <c r="C8" s="7">
        <f>SUM('1-6'!V7,'6-12'!V7)</f>
        <v>0</v>
      </c>
      <c r="D8" s="7">
        <f>SUM('1-6'!W7,'6-12'!W7)</f>
        <v>0</v>
      </c>
      <c r="E8" s="7">
        <f>SUM('1-6'!X7,'6-12'!X7)</f>
        <v>0</v>
      </c>
      <c r="F8" s="10">
        <f t="shared" si="0"/>
        <v>0</v>
      </c>
      <c r="M8" s="10">
        <f t="shared" si="3"/>
        <v>0</v>
      </c>
      <c r="N8" s="10">
        <f t="shared" si="1"/>
        <v>0</v>
      </c>
      <c r="O8" s="10">
        <f t="shared" si="2"/>
        <v>0</v>
      </c>
    </row>
    <row r="9" spans="2:15" x14ac:dyDescent="0.25">
      <c r="B9" s="6" t="s">
        <v>9</v>
      </c>
      <c r="C9" s="7">
        <f>SUM('1-6'!V8,'6-12'!V8)</f>
        <v>37890</v>
      </c>
      <c r="D9" s="7">
        <f>SUM('1-6'!W8,'6-12'!W8)</f>
        <v>23310</v>
      </c>
      <c r="E9" s="7">
        <f>SUM('1-6'!X8,'6-12'!X8)</f>
        <v>20790</v>
      </c>
      <c r="F9" s="10">
        <f t="shared" si="0"/>
        <v>14902.960500000001</v>
      </c>
      <c r="M9" s="10">
        <f t="shared" si="3"/>
        <v>6894.0855000000001</v>
      </c>
      <c r="N9" s="10">
        <f t="shared" si="1"/>
        <v>2962.9340999999999</v>
      </c>
      <c r="O9" s="10">
        <f t="shared" si="2"/>
        <v>5045.9409000000005</v>
      </c>
    </row>
    <row r="10" spans="2:15" x14ac:dyDescent="0.25">
      <c r="B10" s="6" t="s">
        <v>10</v>
      </c>
      <c r="C10" s="7">
        <f>SUM('1-6'!V9,'6-12'!V9)</f>
        <v>9</v>
      </c>
      <c r="D10" s="7">
        <f>SUM('1-6'!W9,'6-12'!W9)</f>
        <v>3</v>
      </c>
      <c r="E10" s="7">
        <f>SUM('1-6'!X9,'6-12'!X9)</f>
        <v>0</v>
      </c>
      <c r="F10" s="10">
        <f t="shared" si="0"/>
        <v>2.0188800000000002</v>
      </c>
      <c r="M10" s="10">
        <f t="shared" si="3"/>
        <v>1.6375500000000001</v>
      </c>
      <c r="N10" s="10">
        <f t="shared" si="1"/>
        <v>0.38133</v>
      </c>
      <c r="O10" s="10">
        <f t="shared" si="2"/>
        <v>0</v>
      </c>
    </row>
    <row r="11" spans="2:15" x14ac:dyDescent="0.25">
      <c r="B11" s="6" t="s">
        <v>11</v>
      </c>
      <c r="C11" s="7">
        <f>SUM('1-6'!V10,'6-12'!V10)</f>
        <v>8424</v>
      </c>
      <c r="D11" s="7">
        <f>SUM('1-6'!W10,'6-12'!W10)</f>
        <v>8090</v>
      </c>
      <c r="E11" s="7">
        <f>SUM('1-6'!X10,'6-12'!X10)</f>
        <v>8331</v>
      </c>
      <c r="F11" s="10">
        <f t="shared" si="0"/>
        <v>4583.0837099999999</v>
      </c>
      <c r="M11" s="10">
        <f t="shared" si="3"/>
        <v>1532.7467999999999</v>
      </c>
      <c r="N11" s="10">
        <f t="shared" si="1"/>
        <v>1028.3199</v>
      </c>
      <c r="O11" s="10">
        <f t="shared" si="2"/>
        <v>2022.01701</v>
      </c>
    </row>
    <row r="12" spans="2:15" x14ac:dyDescent="0.25">
      <c r="B12" s="6" t="s">
        <v>12</v>
      </c>
      <c r="C12" s="7">
        <f>SUM('1-6'!V11,'6-12'!V11)</f>
        <v>34</v>
      </c>
      <c r="D12" s="7">
        <f>SUM('1-6'!W11,'6-12'!W11)</f>
        <v>15</v>
      </c>
      <c r="E12" s="7">
        <f>SUM('1-6'!X11,'6-12'!X11)</f>
        <v>0</v>
      </c>
      <c r="F12" s="10">
        <f t="shared" si="0"/>
        <v>8.0929500000000001</v>
      </c>
      <c r="M12" s="10">
        <f t="shared" si="3"/>
        <v>6.1863000000000001</v>
      </c>
      <c r="N12" s="10">
        <f t="shared" si="1"/>
        <v>1.90665</v>
      </c>
      <c r="O12" s="10">
        <f t="shared" si="2"/>
        <v>0</v>
      </c>
    </row>
    <row r="13" spans="2:15" x14ac:dyDescent="0.25">
      <c r="B13" s="6" t="s">
        <v>13</v>
      </c>
      <c r="C13" s="7">
        <f>SUM('1-6'!V12,'6-12'!V12)</f>
        <v>14</v>
      </c>
      <c r="D13" s="7">
        <f>SUM('1-6'!W12,'6-12'!W12)</f>
        <v>4</v>
      </c>
      <c r="E13" s="7">
        <f>SUM('1-6'!X12,'6-12'!X12)</f>
        <v>0</v>
      </c>
      <c r="F13" s="10">
        <f t="shared" si="0"/>
        <v>3.0557400000000001</v>
      </c>
      <c r="M13" s="10">
        <f t="shared" si="3"/>
        <v>2.5472999999999999</v>
      </c>
      <c r="N13" s="10">
        <f t="shared" si="1"/>
        <v>0.50844</v>
      </c>
      <c r="O13" s="10">
        <f t="shared" si="2"/>
        <v>0</v>
      </c>
    </row>
    <row r="14" spans="2:15" x14ac:dyDescent="0.25">
      <c r="B14" s="6" t="s">
        <v>302</v>
      </c>
      <c r="C14" s="7">
        <f>SUM('1-6'!V13,'6-12'!V13)</f>
        <v>44700</v>
      </c>
      <c r="D14" s="7">
        <f>SUM('1-6'!W13,'6-12'!W13)</f>
        <v>27570</v>
      </c>
      <c r="E14" s="7">
        <f>SUM('1-6'!X13,'6-12'!X13)</f>
        <v>26610</v>
      </c>
      <c r="F14" s="10">
        <f t="shared" si="0"/>
        <v>18096.1008</v>
      </c>
      <c r="M14" s="10">
        <f t="shared" si="3"/>
        <v>8133.165</v>
      </c>
      <c r="N14" s="10">
        <f t="shared" si="1"/>
        <v>3504.4227000000001</v>
      </c>
      <c r="O14" s="10">
        <f t="shared" si="2"/>
        <v>6458.5131000000001</v>
      </c>
    </row>
    <row r="15" spans="2:15" x14ac:dyDescent="0.25">
      <c r="B15" s="6" t="s">
        <v>301</v>
      </c>
      <c r="C15" s="7">
        <f>SUM('1-6'!V14,'6-12'!V14)</f>
        <v>69540</v>
      </c>
      <c r="D15" s="7">
        <f>SUM('1-6'!W14,'6-12'!W14)</f>
        <v>47580</v>
      </c>
      <c r="E15" s="7">
        <f>SUM('1-6'!X14,'6-12'!X14)</f>
        <v>37470</v>
      </c>
      <c r="F15" s="10">
        <f t="shared" si="0"/>
        <v>27795.040499999996</v>
      </c>
      <c r="M15" s="10">
        <f t="shared" si="3"/>
        <v>12652.803</v>
      </c>
      <c r="N15" s="10">
        <f t="shared" si="1"/>
        <v>6047.8937999999998</v>
      </c>
      <c r="O15" s="10">
        <f t="shared" si="2"/>
        <v>9094.3436999999994</v>
      </c>
    </row>
    <row r="16" spans="2:15" x14ac:dyDescent="0.25">
      <c r="B16" s="6" t="s">
        <v>14</v>
      </c>
      <c r="C16" s="7">
        <f>SUM('1-6'!V15,'6-12'!V15)</f>
        <v>13445</v>
      </c>
      <c r="D16" s="7">
        <f>SUM('1-6'!W15,'6-12'!W15)</f>
        <v>10573</v>
      </c>
      <c r="E16" s="7">
        <f>SUM('1-6'!X15,'6-12'!X15)</f>
        <v>7198</v>
      </c>
      <c r="F16" s="10">
        <f t="shared" si="0"/>
        <v>5537.2783600000002</v>
      </c>
      <c r="M16" s="10">
        <f t="shared" si="3"/>
        <v>2446.3177500000002</v>
      </c>
      <c r="N16" s="10">
        <f t="shared" si="1"/>
        <v>1343.9340300000001</v>
      </c>
      <c r="O16" s="10">
        <f t="shared" si="2"/>
        <v>1747.02658</v>
      </c>
    </row>
    <row r="17" spans="2:15" x14ac:dyDescent="0.25">
      <c r="B17" s="6" t="s">
        <v>300</v>
      </c>
      <c r="C17" s="7">
        <f>SUM('1-6'!V16,'6-12'!V16)</f>
        <v>36180</v>
      </c>
      <c r="D17" s="7">
        <f>SUM('1-6'!W16,'6-12'!W16)</f>
        <v>26130</v>
      </c>
      <c r="E17" s="7">
        <f>SUM('1-6'!X16,'6-12'!X16)</f>
        <v>19830</v>
      </c>
      <c r="F17" s="10">
        <f t="shared" si="0"/>
        <v>14717.274600000001</v>
      </c>
      <c r="M17" s="10">
        <f t="shared" si="3"/>
        <v>6582.951</v>
      </c>
      <c r="N17" s="10">
        <f t="shared" si="1"/>
        <v>3321.3843000000002</v>
      </c>
      <c r="O17" s="10">
        <f t="shared" si="2"/>
        <v>4812.9393</v>
      </c>
    </row>
    <row r="18" spans="2:15" x14ac:dyDescent="0.25">
      <c r="B18" s="6" t="s">
        <v>303</v>
      </c>
      <c r="C18" s="7">
        <f>SUM('1-6'!V17,'6-12'!V17)</f>
        <v>67050</v>
      </c>
      <c r="D18" s="7">
        <f>SUM('1-6'!W17,'6-12'!W17)</f>
        <v>57810</v>
      </c>
      <c r="E18" s="7">
        <f>SUM('1-6'!X17,'6-12'!X17)</f>
        <v>12270</v>
      </c>
      <c r="F18" s="10">
        <f t="shared" si="0"/>
        <v>22526.028300000002</v>
      </c>
      <c r="M18" s="10">
        <f t="shared" si="3"/>
        <v>12199.747499999999</v>
      </c>
      <c r="N18" s="10">
        <f t="shared" si="1"/>
        <v>7348.2291000000005</v>
      </c>
      <c r="O18" s="10">
        <f t="shared" si="2"/>
        <v>2978.0517</v>
      </c>
    </row>
    <row r="19" spans="2:15" x14ac:dyDescent="0.25">
      <c r="B19" s="6" t="s">
        <v>15</v>
      </c>
      <c r="C19" s="7">
        <f>SUM('1-6'!V18,'6-12'!V18)</f>
        <v>125580</v>
      </c>
      <c r="D19" s="7">
        <f>SUM('1-6'!W18,'6-12'!W18)</f>
        <v>114510</v>
      </c>
      <c r="E19" s="7">
        <f>SUM('1-6'!X18,'6-12'!X18)</f>
        <v>9300</v>
      </c>
      <c r="F19" s="10">
        <f t="shared" si="0"/>
        <v>39661.850100000003</v>
      </c>
      <c r="M19" s="10">
        <f t="shared" si="3"/>
        <v>22849.280999999999</v>
      </c>
      <c r="N19" s="10">
        <f t="shared" si="1"/>
        <v>14555.366099999999</v>
      </c>
      <c r="O19" s="10">
        <f t="shared" si="2"/>
        <v>2257.203</v>
      </c>
    </row>
    <row r="20" spans="2:15" x14ac:dyDescent="0.25">
      <c r="B20" s="6" t="s">
        <v>16</v>
      </c>
      <c r="C20" s="7">
        <f>SUM('1-6'!V19,'6-12'!V19)</f>
        <v>11268</v>
      </c>
      <c r="D20" s="7">
        <f>SUM('1-6'!W19,'6-12'!W19)</f>
        <v>7885</v>
      </c>
      <c r="E20" s="7">
        <f>SUM('1-6'!X19,'6-12'!X19)</f>
        <v>4949</v>
      </c>
      <c r="F20" s="10">
        <f t="shared" si="0"/>
        <v>4253.6467400000001</v>
      </c>
      <c r="M20" s="10">
        <f t="shared" si="3"/>
        <v>2050.2125999999998</v>
      </c>
      <c r="N20" s="10">
        <f t="shared" si="1"/>
        <v>1002.26235</v>
      </c>
      <c r="O20" s="10">
        <f t="shared" si="2"/>
        <v>1201.1717900000001</v>
      </c>
    </row>
    <row r="21" spans="2:15" x14ac:dyDescent="0.25">
      <c r="B21" s="6" t="s">
        <v>17</v>
      </c>
      <c r="C21" s="7">
        <f>SUM('1-6'!V20,'6-12'!V20)</f>
        <v>877</v>
      </c>
      <c r="D21" s="7">
        <f>SUM('1-6'!W20,'6-12'!W20)</f>
        <v>4870</v>
      </c>
      <c r="E21" s="7">
        <f>SUM('1-6'!X20,'6-12'!X20)</f>
        <v>437</v>
      </c>
      <c r="F21" s="10">
        <f t="shared" si="0"/>
        <v>884.66012000000001</v>
      </c>
      <c r="M21" s="10">
        <f t="shared" si="3"/>
        <v>159.57015000000001</v>
      </c>
      <c r="N21" s="10">
        <f t="shared" si="1"/>
        <v>619.02570000000003</v>
      </c>
      <c r="O21" s="10">
        <f t="shared" si="2"/>
        <v>106.06427000000001</v>
      </c>
    </row>
    <row r="22" spans="2:15" x14ac:dyDescent="0.25">
      <c r="B22" s="6" t="s">
        <v>18</v>
      </c>
      <c r="C22" s="7">
        <f>SUM('1-6'!V21,'6-12'!V21)</f>
        <v>57227</v>
      </c>
      <c r="D22" s="7">
        <f>SUM('1-6'!W21,'6-12'!W21)</f>
        <v>52710</v>
      </c>
      <c r="E22" s="7">
        <f>SUM('1-6'!X21,'6-12'!X21)</f>
        <v>7364</v>
      </c>
      <c r="F22" s="10">
        <f t="shared" si="0"/>
        <v>18899.737189999996</v>
      </c>
      <c r="M22" s="10">
        <f t="shared" si="3"/>
        <v>10412.452649999999</v>
      </c>
      <c r="N22" s="10">
        <f t="shared" si="1"/>
        <v>6699.9681</v>
      </c>
      <c r="O22" s="10">
        <f t="shared" si="2"/>
        <v>1787.3164400000001</v>
      </c>
    </row>
    <row r="23" spans="2:15" x14ac:dyDescent="0.25">
      <c r="B23" s="6" t="s">
        <v>19</v>
      </c>
      <c r="C23" s="7">
        <f>SUM('1-6'!V22,'6-12'!V22)</f>
        <v>93180</v>
      </c>
      <c r="D23" s="7">
        <f>SUM('1-6'!W22,'6-12'!W22)</f>
        <v>75360</v>
      </c>
      <c r="E23" s="7">
        <f>SUM('1-6'!X22,'6-12'!X22)</f>
        <v>51330</v>
      </c>
      <c r="F23" s="10">
        <f t="shared" si="0"/>
        <v>38991.414900000003</v>
      </c>
      <c r="M23" s="10">
        <f t="shared" si="3"/>
        <v>16954.100999999999</v>
      </c>
      <c r="N23" s="10">
        <f t="shared" si="1"/>
        <v>9579.0095999999994</v>
      </c>
      <c r="O23" s="10">
        <f t="shared" si="2"/>
        <v>12458.3043</v>
      </c>
    </row>
    <row r="24" spans="2:15" x14ac:dyDescent="0.25">
      <c r="B24" s="6" t="s">
        <v>20</v>
      </c>
      <c r="C24" s="7">
        <f>SUM('1-6'!V23,'6-12'!V23)</f>
        <v>3508</v>
      </c>
      <c r="D24" s="7">
        <f>SUM('1-6'!W23,'6-12'!W23)</f>
        <v>1215</v>
      </c>
      <c r="E24" s="7">
        <f>SUM('1-6'!X23,'6-12'!X23)</f>
        <v>2628</v>
      </c>
      <c r="F24" s="10">
        <f t="shared" si="0"/>
        <v>1430.56113</v>
      </c>
      <c r="M24" s="10">
        <f t="shared" si="3"/>
        <v>638.28060000000005</v>
      </c>
      <c r="N24" s="10">
        <f t="shared" si="1"/>
        <v>154.43865</v>
      </c>
      <c r="O24" s="10">
        <f t="shared" si="2"/>
        <v>637.84188000000006</v>
      </c>
    </row>
    <row r="25" spans="2:15" x14ac:dyDescent="0.25">
      <c r="B25" s="6" t="s">
        <v>21</v>
      </c>
      <c r="C25" s="7">
        <f>SUM('1-6'!V24,'6-12'!V24)</f>
        <v>0</v>
      </c>
      <c r="D25" s="7">
        <f>SUM('1-6'!W24,'6-12'!W24)</f>
        <v>0</v>
      </c>
      <c r="E25" s="7">
        <f>SUM('1-6'!X24,'6-12'!X24)</f>
        <v>0</v>
      </c>
      <c r="F25" s="10">
        <f t="shared" si="0"/>
        <v>0</v>
      </c>
      <c r="M25" s="10">
        <f t="shared" si="3"/>
        <v>0</v>
      </c>
      <c r="N25" s="10">
        <f t="shared" si="1"/>
        <v>0</v>
      </c>
      <c r="O25" s="10">
        <f t="shared" si="2"/>
        <v>0</v>
      </c>
    </row>
    <row r="26" spans="2:15" x14ac:dyDescent="0.25">
      <c r="B26" s="6" t="s">
        <v>22</v>
      </c>
      <c r="C26" s="7">
        <f>SUM('1-6'!V25,'6-12'!V25)</f>
        <v>0</v>
      </c>
      <c r="D26" s="7">
        <f>SUM('1-6'!W25,'6-12'!W25)</f>
        <v>0</v>
      </c>
      <c r="E26" s="7">
        <f>SUM('1-6'!X25,'6-12'!X25)</f>
        <v>0</v>
      </c>
      <c r="F26" s="10">
        <f t="shared" si="0"/>
        <v>0</v>
      </c>
      <c r="M26" s="10">
        <f t="shared" si="3"/>
        <v>0</v>
      </c>
      <c r="N26" s="10">
        <f t="shared" si="1"/>
        <v>0</v>
      </c>
      <c r="O26" s="10">
        <f t="shared" si="2"/>
        <v>0</v>
      </c>
    </row>
    <row r="27" spans="2:15" x14ac:dyDescent="0.25">
      <c r="B27" s="6" t="s">
        <v>23</v>
      </c>
      <c r="C27" s="7">
        <f>SUM('1-6'!V26,'6-12'!V26)</f>
        <v>257</v>
      </c>
      <c r="D27" s="7">
        <f>SUM('1-6'!W26,'6-12'!W26)</f>
        <v>62</v>
      </c>
      <c r="E27" s="7">
        <f>SUM('1-6'!X26,'6-12'!X26)</f>
        <v>70</v>
      </c>
      <c r="F27" s="10">
        <f t="shared" si="0"/>
        <v>71.63167</v>
      </c>
      <c r="M27" s="10">
        <f t="shared" si="3"/>
        <v>46.761150000000001</v>
      </c>
      <c r="N27" s="10">
        <f t="shared" si="1"/>
        <v>7.8808199999999999</v>
      </c>
      <c r="O27" s="10">
        <f t="shared" si="2"/>
        <v>16.989699999999999</v>
      </c>
    </row>
    <row r="28" spans="2:15" x14ac:dyDescent="0.25">
      <c r="B28" s="6" t="s">
        <v>24</v>
      </c>
      <c r="C28" s="7">
        <f>SUM('1-6'!V27,'6-12'!V27)</f>
        <v>4024</v>
      </c>
      <c r="D28" s="7">
        <f>SUM('1-6'!W27,'6-12'!W27)</f>
        <v>2969</v>
      </c>
      <c r="E28" s="7">
        <f>SUM('1-6'!X27,'6-12'!X27)</f>
        <v>4872</v>
      </c>
      <c r="F28" s="10">
        <f t="shared" si="0"/>
        <v>2292.0395100000001</v>
      </c>
      <c r="M28" s="10">
        <f t="shared" si="3"/>
        <v>732.16679999999997</v>
      </c>
      <c r="N28" s="10">
        <f t="shared" si="1"/>
        <v>377.38959</v>
      </c>
      <c r="O28" s="10">
        <f t="shared" si="2"/>
        <v>1182.4831200000001</v>
      </c>
    </row>
    <row r="29" spans="2:15" x14ac:dyDescent="0.25">
      <c r="B29" s="6" t="s">
        <v>25</v>
      </c>
      <c r="C29" s="7">
        <f>SUM('1-6'!V28,'6-12'!V28)</f>
        <v>33840</v>
      </c>
      <c r="D29" s="7">
        <f>SUM('1-6'!W28,'6-12'!W28)</f>
        <v>24060</v>
      </c>
      <c r="E29" s="7">
        <f>SUM('1-6'!X28,'6-12'!X28)</f>
        <v>19950</v>
      </c>
      <c r="F29" s="10">
        <f t="shared" si="0"/>
        <v>14057.519100000001</v>
      </c>
      <c r="M29" s="10">
        <f t="shared" si="3"/>
        <v>6157.1880000000001</v>
      </c>
      <c r="N29" s="10">
        <f t="shared" si="1"/>
        <v>3058.2665999999999</v>
      </c>
      <c r="O29" s="10">
        <f t="shared" si="2"/>
        <v>4842.0645000000004</v>
      </c>
    </row>
    <row r="30" spans="2:15" x14ac:dyDescent="0.25">
      <c r="B30" s="6" t="s">
        <v>26</v>
      </c>
      <c r="C30" s="7">
        <f>SUM('1-6'!V29,'6-12'!V29)</f>
        <v>2153</v>
      </c>
      <c r="D30" s="7">
        <f>SUM('1-6'!W29,'6-12'!W29)</f>
        <v>446</v>
      </c>
      <c r="E30" s="7">
        <f>SUM('1-6'!X29,'6-12'!X29)</f>
        <v>1599</v>
      </c>
      <c r="F30" s="10">
        <f t="shared" si="0"/>
        <v>836.52269999999999</v>
      </c>
      <c r="M30" s="10">
        <f t="shared" si="3"/>
        <v>391.73835000000003</v>
      </c>
      <c r="N30" s="10">
        <f t="shared" si="1"/>
        <v>56.69106</v>
      </c>
      <c r="O30" s="10">
        <f t="shared" si="2"/>
        <v>388.09329000000002</v>
      </c>
    </row>
    <row r="31" spans="2:15" x14ac:dyDescent="0.25">
      <c r="B31" s="6" t="s">
        <v>27</v>
      </c>
      <c r="C31" s="7">
        <f>SUM('1-6'!V30,'6-12'!V30)</f>
        <v>43518</v>
      </c>
      <c r="D31" s="7">
        <f>SUM('1-6'!W30,'6-12'!W30)</f>
        <v>16724</v>
      </c>
      <c r="E31" s="7">
        <f>SUM('1-6'!X30,'6-12'!X30)</f>
        <v>17253</v>
      </c>
      <c r="F31" s="10">
        <f t="shared" si="0"/>
        <v>14231.363369999999</v>
      </c>
      <c r="M31" s="10">
        <f t="shared" si="3"/>
        <v>7918.1000999999997</v>
      </c>
      <c r="N31" s="10">
        <f t="shared" si="1"/>
        <v>2125.78764</v>
      </c>
      <c r="O31" s="10">
        <f t="shared" si="2"/>
        <v>4187.4756299999999</v>
      </c>
    </row>
    <row r="32" spans="2:15" x14ac:dyDescent="0.25">
      <c r="B32" s="6" t="s">
        <v>28</v>
      </c>
      <c r="C32" s="7">
        <f>SUM('1-6'!V31,'6-12'!V31)</f>
        <v>5958</v>
      </c>
      <c r="D32" s="7">
        <f>SUM('1-6'!W31,'6-12'!W31)</f>
        <v>4352</v>
      </c>
      <c r="E32" s="7">
        <f>SUM('1-6'!X31,'6-12'!X31)</f>
        <v>3879</v>
      </c>
      <c r="F32" s="10">
        <f t="shared" si="0"/>
        <v>2578.7129100000002</v>
      </c>
      <c r="M32" s="10">
        <f t="shared" si="3"/>
        <v>1084.0581</v>
      </c>
      <c r="N32" s="10">
        <f t="shared" si="1"/>
        <v>553.18272000000002</v>
      </c>
      <c r="O32" s="10">
        <f t="shared" si="2"/>
        <v>941.47208999999998</v>
      </c>
    </row>
    <row r="33" spans="2:15" x14ac:dyDescent="0.25">
      <c r="B33" s="6" t="s">
        <v>29</v>
      </c>
      <c r="C33" s="7">
        <f>SUM('1-6'!V32,'6-12'!V32)</f>
        <v>231</v>
      </c>
      <c r="D33" s="7">
        <f>SUM('1-6'!W32,'6-12'!W32)</f>
        <v>10963</v>
      </c>
      <c r="E33" s="7">
        <f>SUM('1-6'!X32,'6-12'!X32)</f>
        <v>50</v>
      </c>
      <c r="F33" s="10">
        <f t="shared" si="0"/>
        <v>1447.6728800000001</v>
      </c>
      <c r="M33" s="10">
        <f t="shared" si="3"/>
        <v>42.030450000000002</v>
      </c>
      <c r="N33" s="10">
        <f t="shared" si="1"/>
        <v>1393.50693</v>
      </c>
      <c r="O33" s="10">
        <f t="shared" si="2"/>
        <v>12.1355</v>
      </c>
    </row>
    <row r="34" spans="2:15" x14ac:dyDescent="0.25">
      <c r="B34" s="6" t="s">
        <v>30</v>
      </c>
      <c r="C34" s="7">
        <f>SUM('1-6'!V33,'6-12'!V33)</f>
        <v>13021</v>
      </c>
      <c r="D34" s="7">
        <f>SUM('1-6'!W33,'6-12'!W33)</f>
        <v>10416</v>
      </c>
      <c r="E34" s="7">
        <f>SUM('1-6'!X33,'6-12'!X33)</f>
        <v>7184</v>
      </c>
      <c r="F34" s="10">
        <f t="shared" si="0"/>
        <v>5436.7773500000003</v>
      </c>
      <c r="M34" s="10">
        <f t="shared" si="3"/>
        <v>2369.1709500000002</v>
      </c>
      <c r="N34" s="10">
        <f t="shared" si="1"/>
        <v>1323.97776</v>
      </c>
      <c r="O34" s="10">
        <f t="shared" si="2"/>
        <v>1743.6286400000001</v>
      </c>
    </row>
    <row r="35" spans="2:15" x14ac:dyDescent="0.25">
      <c r="B35" s="6" t="s">
        <v>31</v>
      </c>
      <c r="C35" s="7">
        <f>SUM('1-6'!V34,'6-12'!V34)</f>
        <v>18585</v>
      </c>
      <c r="D35" s="7">
        <f>SUM('1-6'!W34,'6-12'!W34)</f>
        <v>12385</v>
      </c>
      <c r="E35" s="7">
        <f>SUM('1-6'!X34,'6-12'!X34)</f>
        <v>10472</v>
      </c>
      <c r="F35" s="10">
        <f t="shared" si="0"/>
        <v>7497.4572200000002</v>
      </c>
      <c r="M35" s="10">
        <f t="shared" si="3"/>
        <v>3381.5407500000001</v>
      </c>
      <c r="N35" s="10">
        <f t="shared" si="1"/>
        <v>1574.2573500000001</v>
      </c>
      <c r="O35" s="10">
        <f t="shared" si="2"/>
        <v>2541.6591200000003</v>
      </c>
    </row>
    <row r="36" spans="2:15" x14ac:dyDescent="0.25">
      <c r="B36" s="6" t="s">
        <v>32</v>
      </c>
      <c r="C36" s="7">
        <f>SUM('1-6'!V35,'6-12'!V35)</f>
        <v>10936</v>
      </c>
      <c r="D36" s="7">
        <f>SUM('1-6'!W35,'6-12'!W35)</f>
        <v>7930</v>
      </c>
      <c r="E36" s="7">
        <f>SUM('1-6'!X35,'6-12'!X35)</f>
        <v>2674</v>
      </c>
      <c r="F36" s="10">
        <f t="shared" si="0"/>
        <v>3646.7940399999998</v>
      </c>
      <c r="M36" s="10">
        <f t="shared" si="3"/>
        <v>1989.8052</v>
      </c>
      <c r="N36" s="10">
        <f t="shared" si="1"/>
        <v>1007.9823</v>
      </c>
      <c r="O36" s="10">
        <f t="shared" si="2"/>
        <v>649.00653999999997</v>
      </c>
    </row>
    <row r="37" spans="2:15" x14ac:dyDescent="0.25">
      <c r="B37" s="6" t="s">
        <v>33</v>
      </c>
      <c r="C37" s="7">
        <f>SUM('1-6'!V36,'6-12'!V36)</f>
        <v>12175</v>
      </c>
      <c r="D37" s="7">
        <f>SUM('1-6'!W36,'6-12'!W36)</f>
        <v>2708</v>
      </c>
      <c r="E37" s="7">
        <f>SUM('1-6'!X36,'6-12'!X36)</f>
        <v>2199</v>
      </c>
      <c r="F37" s="10">
        <f t="shared" si="0"/>
        <v>3093.1744200000003</v>
      </c>
      <c r="M37" s="10">
        <f t="shared" si="3"/>
        <v>2215.24125</v>
      </c>
      <c r="N37" s="10">
        <f t="shared" si="1"/>
        <v>344.21388000000002</v>
      </c>
      <c r="O37" s="10">
        <f t="shared" si="2"/>
        <v>533.71929</v>
      </c>
    </row>
    <row r="38" spans="2:15" x14ac:dyDescent="0.25">
      <c r="B38" s="6" t="s">
        <v>34</v>
      </c>
      <c r="C38" s="7">
        <f>SUM('1-6'!V37,'6-12'!V37)</f>
        <v>2775</v>
      </c>
      <c r="D38" s="7">
        <f>SUM('1-6'!W37,'6-12'!W37)</f>
        <v>2118</v>
      </c>
      <c r="E38" s="7">
        <f>SUM('1-6'!X37,'6-12'!X37)</f>
        <v>1364</v>
      </c>
      <c r="F38" s="10">
        <f t="shared" si="0"/>
        <v>1105.18667</v>
      </c>
      <c r="M38" s="10">
        <f t="shared" si="3"/>
        <v>504.91125</v>
      </c>
      <c r="N38" s="10">
        <f t="shared" si="1"/>
        <v>269.21897999999999</v>
      </c>
      <c r="O38" s="10">
        <f t="shared" si="2"/>
        <v>331.05644000000001</v>
      </c>
    </row>
    <row r="39" spans="2:15" x14ac:dyDescent="0.25">
      <c r="B39" s="6" t="s">
        <v>35</v>
      </c>
      <c r="C39" s="7">
        <f>SUM('1-6'!V38,'6-12'!V38)</f>
        <v>4651</v>
      </c>
      <c r="D39" s="7">
        <f>SUM('1-6'!W38,'6-12'!W38)</f>
        <v>1687</v>
      </c>
      <c r="E39" s="7">
        <f>SUM('1-6'!X38,'6-12'!X38)</f>
        <v>1885</v>
      </c>
      <c r="F39" s="10">
        <f t="shared" si="0"/>
        <v>1518.1923700000002</v>
      </c>
      <c r="M39" s="10">
        <f t="shared" si="3"/>
        <v>846.24945000000002</v>
      </c>
      <c r="N39" s="10">
        <f t="shared" si="1"/>
        <v>214.43457000000001</v>
      </c>
      <c r="O39" s="10">
        <f t="shared" si="2"/>
        <v>457.50835000000001</v>
      </c>
    </row>
    <row r="40" spans="2:15" x14ac:dyDescent="0.25">
      <c r="B40" s="6" t="s">
        <v>36</v>
      </c>
      <c r="C40" s="7">
        <f>SUM('1-6'!V39,'6-12'!V39)</f>
        <v>31901</v>
      </c>
      <c r="D40" s="7">
        <f>SUM('1-6'!W39,'6-12'!W39)</f>
        <v>23627</v>
      </c>
      <c r="E40" s="7">
        <f>SUM('1-6'!X39,'6-12'!X39)</f>
        <v>17886</v>
      </c>
      <c r="F40" s="10">
        <f t="shared" si="0"/>
        <v>13148.725979999999</v>
      </c>
      <c r="M40" s="10">
        <f t="shared" si="3"/>
        <v>5804.3869500000001</v>
      </c>
      <c r="N40" s="10">
        <f t="shared" si="1"/>
        <v>3003.2279699999999</v>
      </c>
      <c r="O40" s="10">
        <f t="shared" si="2"/>
        <v>4341.1110600000002</v>
      </c>
    </row>
    <row r="41" spans="2:15" x14ac:dyDescent="0.25">
      <c r="B41" s="6" t="s">
        <v>37</v>
      </c>
      <c r="C41" s="7">
        <f>SUM('1-6'!V40,'6-12'!V40)</f>
        <v>12117</v>
      </c>
      <c r="D41" s="7">
        <f>SUM('1-6'!W40,'6-12'!W40)</f>
        <v>213</v>
      </c>
      <c r="E41" s="7">
        <f>SUM('1-6'!X40,'6-12'!X40)</f>
        <v>1808</v>
      </c>
      <c r="F41" s="10">
        <f t="shared" si="0"/>
        <v>2670.5822600000001</v>
      </c>
      <c r="M41" s="10">
        <f t="shared" si="3"/>
        <v>2204.68815</v>
      </c>
      <c r="N41" s="10">
        <f t="shared" si="1"/>
        <v>27.07443</v>
      </c>
      <c r="O41" s="10">
        <f t="shared" si="2"/>
        <v>438.81968000000001</v>
      </c>
    </row>
    <row r="42" spans="2:15" x14ac:dyDescent="0.25">
      <c r="B42" s="6" t="s">
        <v>38</v>
      </c>
      <c r="C42" s="7">
        <f>SUM('1-6'!V41,'6-12'!V41)</f>
        <v>1457</v>
      </c>
      <c r="D42" s="7">
        <f>SUM('1-6'!W41,'6-12'!W41)</f>
        <v>639</v>
      </c>
      <c r="E42" s="7">
        <f>SUM('1-6'!X41,'6-12'!X41)</f>
        <v>862</v>
      </c>
      <c r="F42" s="10">
        <f t="shared" si="0"/>
        <v>555.54046000000005</v>
      </c>
      <c r="M42" s="10">
        <f t="shared" si="3"/>
        <v>265.10115000000002</v>
      </c>
      <c r="N42" s="10">
        <f t="shared" si="1"/>
        <v>81.223290000000006</v>
      </c>
      <c r="O42" s="10">
        <f t="shared" si="2"/>
        <v>209.21602000000001</v>
      </c>
    </row>
    <row r="43" spans="2:15" x14ac:dyDescent="0.25">
      <c r="B43" s="6" t="s">
        <v>39</v>
      </c>
      <c r="C43" s="7">
        <f>SUM('1-6'!V42,'6-12'!V42)</f>
        <v>0</v>
      </c>
      <c r="D43" s="7">
        <f>SUM('1-6'!W42,'6-12'!W42)</f>
        <v>0</v>
      </c>
      <c r="E43" s="7">
        <f>SUM('1-6'!X42,'6-12'!X42)</f>
        <v>0</v>
      </c>
      <c r="F43" s="10">
        <f t="shared" si="0"/>
        <v>0</v>
      </c>
      <c r="M43" s="10">
        <f t="shared" si="3"/>
        <v>0</v>
      </c>
      <c r="N43" s="10">
        <f t="shared" si="1"/>
        <v>0</v>
      </c>
      <c r="O43" s="10">
        <f t="shared" si="2"/>
        <v>0</v>
      </c>
    </row>
    <row r="44" spans="2:15" x14ac:dyDescent="0.25">
      <c r="B44" s="6" t="s">
        <v>40</v>
      </c>
      <c r="C44" s="7">
        <f>SUM('1-6'!V43,'6-12'!V43)</f>
        <v>21660</v>
      </c>
      <c r="D44" s="7">
        <f>SUM('1-6'!W43,'6-12'!W43)</f>
        <v>27003</v>
      </c>
      <c r="E44" s="7">
        <f>SUM('1-6'!X43,'6-12'!X43)</f>
        <v>5396</v>
      </c>
      <c r="F44" s="10">
        <f t="shared" si="0"/>
        <v>8683.0514899999998</v>
      </c>
      <c r="M44" s="10">
        <f t="shared" si="3"/>
        <v>3941.0369999999998</v>
      </c>
      <c r="N44" s="10">
        <f t="shared" si="1"/>
        <v>3432.35133</v>
      </c>
      <c r="O44" s="10">
        <f t="shared" si="2"/>
        <v>1309.6631600000001</v>
      </c>
    </row>
    <row r="45" spans="2:15" x14ac:dyDescent="0.25">
      <c r="B45" s="6" t="s">
        <v>41</v>
      </c>
      <c r="C45" s="7">
        <f>SUM('1-6'!V44,'6-12'!V44)</f>
        <v>44400</v>
      </c>
      <c r="D45" s="7">
        <f>SUM('1-6'!W44,'6-12'!W44)</f>
        <v>36000</v>
      </c>
      <c r="E45" s="7">
        <f>SUM('1-6'!X44,'6-12'!X44)</f>
        <v>24194</v>
      </c>
      <c r="F45" s="10">
        <f t="shared" si="0"/>
        <v>18526.66574</v>
      </c>
      <c r="M45" s="10">
        <f t="shared" si="3"/>
        <v>8078.58</v>
      </c>
      <c r="N45" s="10">
        <f t="shared" si="1"/>
        <v>4575.96</v>
      </c>
      <c r="O45" s="10">
        <f t="shared" si="2"/>
        <v>5872.1257400000004</v>
      </c>
    </row>
    <row r="46" spans="2:15" x14ac:dyDescent="0.25">
      <c r="B46" s="6" t="s">
        <v>42</v>
      </c>
      <c r="C46" s="7">
        <f>SUM('1-6'!V45,'6-12'!V45)</f>
        <v>4490</v>
      </c>
      <c r="D46" s="7">
        <f>SUM('1-6'!W45,'6-12'!W45)</f>
        <v>3993</v>
      </c>
      <c r="E46" s="7">
        <f>SUM('1-6'!X45,'6-12'!X45)</f>
        <v>2537</v>
      </c>
      <c r="F46" s="10">
        <f t="shared" si="0"/>
        <v>1940.261</v>
      </c>
      <c r="M46" s="10">
        <f t="shared" si="3"/>
        <v>816.95550000000003</v>
      </c>
      <c r="N46" s="10">
        <f t="shared" si="1"/>
        <v>507.55023</v>
      </c>
      <c r="O46" s="10">
        <f t="shared" si="2"/>
        <v>615.75527</v>
      </c>
    </row>
    <row r="47" spans="2:15" x14ac:dyDescent="0.25">
      <c r="B47" s="6" t="s">
        <v>43</v>
      </c>
      <c r="C47" s="7">
        <f>SUM('1-6'!V46,'6-12'!V46)</f>
        <v>5995</v>
      </c>
      <c r="D47" s="7">
        <f>SUM('1-6'!W46,'6-12'!W46)</f>
        <v>4822</v>
      </c>
      <c r="E47" s="7">
        <f>SUM('1-6'!X46,'6-12'!X46)</f>
        <v>3261</v>
      </c>
      <c r="F47" s="10">
        <f t="shared" si="0"/>
        <v>2495.1919800000001</v>
      </c>
      <c r="M47" s="10">
        <f t="shared" si="3"/>
        <v>1090.79025</v>
      </c>
      <c r="N47" s="10">
        <f t="shared" si="1"/>
        <v>612.92442000000005</v>
      </c>
      <c r="O47" s="10">
        <f t="shared" si="2"/>
        <v>791.47730999999999</v>
      </c>
    </row>
    <row r="48" spans="2:15" x14ac:dyDescent="0.25">
      <c r="B48" s="6" t="s">
        <v>44</v>
      </c>
      <c r="C48" s="7">
        <f>SUM('1-6'!V47,'6-12'!V47)</f>
        <v>16277</v>
      </c>
      <c r="D48" s="7">
        <f>SUM('1-6'!W47,'6-12'!W47)</f>
        <v>7346</v>
      </c>
      <c r="E48" s="7">
        <f>SUM('1-6'!X47,'6-12'!X47)</f>
        <v>9101</v>
      </c>
      <c r="F48" s="10">
        <f t="shared" si="0"/>
        <v>6104.2539200000001</v>
      </c>
      <c r="M48" s="10">
        <f t="shared" si="3"/>
        <v>2961.6001500000002</v>
      </c>
      <c r="N48" s="10">
        <f t="shared" si="1"/>
        <v>933.75005999999996</v>
      </c>
      <c r="O48" s="10">
        <f t="shared" si="2"/>
        <v>2208.90371</v>
      </c>
    </row>
    <row r="49" spans="2:15" x14ac:dyDescent="0.25">
      <c r="B49" s="6" t="s">
        <v>45</v>
      </c>
      <c r="C49" s="7">
        <f>SUM('1-6'!V48,'6-12'!V48)</f>
        <v>66000</v>
      </c>
      <c r="D49" s="7">
        <f>SUM('1-6'!W48,'6-12'!W48)</f>
        <v>49680</v>
      </c>
      <c r="E49" s="7">
        <f>SUM('1-6'!X48,'6-12'!X48)</f>
        <v>37710</v>
      </c>
      <c r="F49" s="10">
        <f t="shared" si="0"/>
        <v>27476.118900000001</v>
      </c>
      <c r="M49" s="10">
        <f t="shared" si="3"/>
        <v>12008.7</v>
      </c>
      <c r="N49" s="10">
        <f t="shared" si="1"/>
        <v>6314.8248000000003</v>
      </c>
      <c r="O49" s="10">
        <f t="shared" si="2"/>
        <v>9152.5941000000003</v>
      </c>
    </row>
    <row r="50" spans="2:15" x14ac:dyDescent="0.25">
      <c r="B50" s="6" t="s">
        <v>46</v>
      </c>
      <c r="C50" s="7">
        <f>SUM('1-6'!V49,'6-12'!V49)</f>
        <v>20973</v>
      </c>
      <c r="D50" s="7">
        <f>SUM('1-6'!W49,'6-12'!W49)</f>
        <v>10028</v>
      </c>
      <c r="E50" s="7">
        <f>SUM('1-6'!X49,'6-12'!X49)</f>
        <v>8208</v>
      </c>
      <c r="F50" s="10">
        <f t="shared" si="0"/>
        <v>7082.8601099999996</v>
      </c>
      <c r="M50" s="10">
        <f t="shared" si="3"/>
        <v>3816.0373500000001</v>
      </c>
      <c r="N50" s="10">
        <f t="shared" si="1"/>
        <v>1274.6590799999999</v>
      </c>
      <c r="O50" s="10">
        <f t="shared" si="2"/>
        <v>1992.1636800000001</v>
      </c>
    </row>
    <row r="51" spans="2:15" x14ac:dyDescent="0.25">
      <c r="B51" s="6" t="s">
        <v>47</v>
      </c>
      <c r="C51" s="7">
        <f>SUM('1-6'!V50,'6-12'!V50)</f>
        <v>0</v>
      </c>
      <c r="D51" s="7">
        <f>SUM('1-6'!W50,'6-12'!W50)</f>
        <v>0</v>
      </c>
      <c r="E51" s="7">
        <f>SUM('1-6'!X50,'6-12'!X50)</f>
        <v>0</v>
      </c>
      <c r="F51" s="10">
        <f t="shared" si="0"/>
        <v>0</v>
      </c>
      <c r="M51" s="10">
        <f t="shared" si="3"/>
        <v>0</v>
      </c>
      <c r="N51" s="10">
        <f t="shared" si="1"/>
        <v>0</v>
      </c>
      <c r="O51" s="10">
        <f t="shared" si="2"/>
        <v>0</v>
      </c>
    </row>
    <row r="52" spans="2:15" x14ac:dyDescent="0.25">
      <c r="B52" s="6" t="s">
        <v>48</v>
      </c>
      <c r="C52" s="7">
        <f>SUM('1-6'!V51,'6-12'!V51)</f>
        <v>10403</v>
      </c>
      <c r="D52" s="7">
        <f>SUM('1-6'!W51,'6-12'!W51)</f>
        <v>2088</v>
      </c>
      <c r="E52" s="7">
        <f>SUM('1-6'!X51,'6-12'!X51)</f>
        <v>3264</v>
      </c>
      <c r="F52" s="10">
        <f t="shared" si="0"/>
        <v>2950.4369700000002</v>
      </c>
      <c r="M52" s="10">
        <f t="shared" si="3"/>
        <v>1892.8258499999999</v>
      </c>
      <c r="N52" s="10">
        <f t="shared" si="1"/>
        <v>265.40568000000002</v>
      </c>
      <c r="O52" s="10">
        <f t="shared" si="2"/>
        <v>792.20544000000007</v>
      </c>
    </row>
    <row r="53" spans="2:15" x14ac:dyDescent="0.25">
      <c r="B53" s="6" t="s">
        <v>49</v>
      </c>
      <c r="C53" s="7">
        <f>SUM('1-6'!V52,'6-12'!V52)</f>
        <v>6987</v>
      </c>
      <c r="D53" s="7">
        <f>SUM('1-6'!W52,'6-12'!W52)</f>
        <v>4027</v>
      </c>
      <c r="E53" s="7">
        <f>SUM('1-6'!X52,'6-12'!X52)</f>
        <v>4177</v>
      </c>
      <c r="F53" s="10">
        <f t="shared" si="0"/>
        <v>2796.9562900000001</v>
      </c>
      <c r="M53" s="10">
        <f t="shared" si="3"/>
        <v>1271.2846500000001</v>
      </c>
      <c r="N53" s="10">
        <f t="shared" si="1"/>
        <v>511.87196999999998</v>
      </c>
      <c r="O53" s="10">
        <f t="shared" si="2"/>
        <v>1013.79967</v>
      </c>
    </row>
    <row r="54" spans="2:15" x14ac:dyDescent="0.25">
      <c r="B54" s="6" t="s">
        <v>50</v>
      </c>
      <c r="C54" s="7">
        <f>SUM('1-6'!V53,'6-12'!V53)</f>
        <v>90240</v>
      </c>
      <c r="D54" s="7">
        <f>SUM('1-6'!W53,'6-12'!W53)</f>
        <v>57240</v>
      </c>
      <c r="E54" s="7">
        <f>SUM('1-6'!X53,'6-12'!X53)</f>
        <v>50160</v>
      </c>
      <c r="F54" s="10">
        <f t="shared" si="0"/>
        <v>35869.277999999998</v>
      </c>
      <c r="M54" s="10">
        <f t="shared" si="3"/>
        <v>16419.168000000001</v>
      </c>
      <c r="N54" s="10">
        <f t="shared" si="1"/>
        <v>7275.7763999999997</v>
      </c>
      <c r="O54" s="10">
        <f t="shared" si="2"/>
        <v>12174.3336</v>
      </c>
    </row>
    <row r="55" spans="2:15" x14ac:dyDescent="0.25">
      <c r="B55" s="6" t="s">
        <v>51</v>
      </c>
      <c r="C55" s="7">
        <f>SUM('1-6'!V54,'6-12'!V54)</f>
        <v>223770</v>
      </c>
      <c r="D55" s="7">
        <f>SUM('1-6'!W54,'6-12'!W54)</f>
        <v>152040</v>
      </c>
      <c r="E55" s="7">
        <f>SUM('1-6'!X54,'6-12'!X54)</f>
        <v>125220</v>
      </c>
      <c r="F55" s="10">
        <f t="shared" si="0"/>
        <v>90432.902100000007</v>
      </c>
      <c r="M55" s="10">
        <f t="shared" si="3"/>
        <v>40714.951500000003</v>
      </c>
      <c r="N55" s="10">
        <f t="shared" si="1"/>
        <v>19325.804400000001</v>
      </c>
      <c r="O55" s="10">
        <f t="shared" si="2"/>
        <v>30392.146200000003</v>
      </c>
    </row>
    <row r="56" spans="2:15" x14ac:dyDescent="0.25">
      <c r="B56" s="6" t="s">
        <v>52</v>
      </c>
      <c r="C56" s="7">
        <f>SUM('1-6'!V55,'6-12'!V55)</f>
        <v>1642</v>
      </c>
      <c r="D56" s="7">
        <f>SUM('1-6'!W55,'6-12'!W55)</f>
        <v>1318</v>
      </c>
      <c r="E56" s="7">
        <f>SUM('1-6'!X55,'6-12'!X55)</f>
        <v>1039</v>
      </c>
      <c r="F56" s="10">
        <f t="shared" si="0"/>
        <v>718.46857</v>
      </c>
      <c r="M56" s="10">
        <f t="shared" si="3"/>
        <v>298.76190000000003</v>
      </c>
      <c r="N56" s="10">
        <f t="shared" si="1"/>
        <v>167.53098</v>
      </c>
      <c r="O56" s="10">
        <f t="shared" si="2"/>
        <v>252.17569</v>
      </c>
    </row>
    <row r="57" spans="2:15" x14ac:dyDescent="0.25">
      <c r="B57" s="6" t="s">
        <v>53</v>
      </c>
      <c r="C57" s="7">
        <f>SUM('1-6'!V56,'6-12'!V56)</f>
        <v>17550</v>
      </c>
      <c r="D57" s="7">
        <f>SUM('1-6'!W56,'6-12'!W56)</f>
        <v>12780</v>
      </c>
      <c r="E57" s="7">
        <f>SUM('1-6'!X56,'6-12'!X56)</f>
        <v>8880</v>
      </c>
      <c r="F57" s="10">
        <f t="shared" si="0"/>
        <v>6972.9530999999997</v>
      </c>
      <c r="M57" s="10">
        <f t="shared" si="3"/>
        <v>3193.2224999999999</v>
      </c>
      <c r="N57" s="10">
        <f t="shared" si="1"/>
        <v>1624.4657999999999</v>
      </c>
      <c r="O57" s="10">
        <f t="shared" si="2"/>
        <v>2155.2647999999999</v>
      </c>
    </row>
    <row r="58" spans="2:15" x14ac:dyDescent="0.25">
      <c r="B58" s="6" t="s">
        <v>54</v>
      </c>
      <c r="C58" s="7">
        <f>SUM('1-6'!V57,'6-12'!V57)</f>
        <v>5595</v>
      </c>
      <c r="D58" s="7">
        <f>SUM('1-6'!W57,'6-12'!W57)</f>
        <v>3118</v>
      </c>
      <c r="E58" s="7">
        <f>SUM('1-6'!X57,'6-12'!X57)</f>
        <v>5498</v>
      </c>
      <c r="F58" s="10">
        <f t="shared" si="0"/>
        <v>2748.7588100000003</v>
      </c>
      <c r="M58" s="10">
        <f t="shared" si="3"/>
        <v>1018.01025</v>
      </c>
      <c r="N58" s="10">
        <f t="shared" si="1"/>
        <v>396.32898</v>
      </c>
      <c r="O58" s="10">
        <f t="shared" si="2"/>
        <v>1334.41958</v>
      </c>
    </row>
    <row r="59" spans="2:15" x14ac:dyDescent="0.25">
      <c r="B59" s="6" t="s">
        <v>55</v>
      </c>
      <c r="C59" s="7">
        <f>SUM('1-6'!V58,'6-12'!V58)</f>
        <v>1056</v>
      </c>
      <c r="D59" s="7">
        <f>SUM('1-6'!W58,'6-12'!W58)</f>
        <v>1060</v>
      </c>
      <c r="E59" s="7">
        <f>SUM('1-6'!X58,'6-12'!X58)</f>
        <v>74</v>
      </c>
      <c r="F59" s="10">
        <f t="shared" si="0"/>
        <v>344.83634000000001</v>
      </c>
      <c r="M59" s="10">
        <f t="shared" si="3"/>
        <v>192.13919999999999</v>
      </c>
      <c r="N59" s="10">
        <f t="shared" si="1"/>
        <v>134.73660000000001</v>
      </c>
      <c r="O59" s="10">
        <f t="shared" si="2"/>
        <v>17.960540000000002</v>
      </c>
    </row>
    <row r="60" spans="2:15" x14ac:dyDescent="0.25">
      <c r="B60" s="6" t="s">
        <v>56</v>
      </c>
      <c r="C60" s="7">
        <f>SUM('1-6'!V59,'6-12'!V59)</f>
        <v>546</v>
      </c>
      <c r="D60" s="7">
        <f>SUM('1-6'!W59,'6-12'!W59)</f>
        <v>548</v>
      </c>
      <c r="E60" s="7">
        <f>SUM('1-6'!X59,'6-12'!X59)</f>
        <v>436</v>
      </c>
      <c r="F60" s="10">
        <f t="shared" si="0"/>
        <v>274.82254</v>
      </c>
      <c r="M60" s="10">
        <f t="shared" si="3"/>
        <v>99.344700000000003</v>
      </c>
      <c r="N60" s="10">
        <f t="shared" si="1"/>
        <v>69.656279999999995</v>
      </c>
      <c r="O60" s="10">
        <f t="shared" si="2"/>
        <v>105.82156000000001</v>
      </c>
    </row>
    <row r="61" spans="2:15" x14ac:dyDescent="0.25">
      <c r="B61" s="6" t="s">
        <v>57</v>
      </c>
      <c r="C61" s="7">
        <f>SUM('1-6'!V60,'6-12'!V60)</f>
        <v>4727</v>
      </c>
      <c r="D61" s="7">
        <f>SUM('1-6'!W60,'6-12'!W60)</f>
        <v>1634</v>
      </c>
      <c r="E61" s="7">
        <f>SUM('1-6'!X60,'6-12'!X60)</f>
        <v>1642</v>
      </c>
      <c r="F61" s="10">
        <f t="shared" si="0"/>
        <v>1466.30521</v>
      </c>
      <c r="M61" s="10">
        <f t="shared" si="3"/>
        <v>860.07764999999995</v>
      </c>
      <c r="N61" s="10">
        <f t="shared" si="1"/>
        <v>207.69774000000001</v>
      </c>
      <c r="O61" s="10">
        <f t="shared" si="2"/>
        <v>398.52982000000003</v>
      </c>
    </row>
    <row r="62" spans="2:15" x14ac:dyDescent="0.25">
      <c r="B62" s="6" t="s">
        <v>60</v>
      </c>
      <c r="C62" s="7">
        <f>SUM('1-6'!V61,'6-12'!V61)</f>
        <v>2439</v>
      </c>
      <c r="D62" s="7">
        <f>SUM('1-6'!W61,'6-12'!W61)</f>
        <v>3734</v>
      </c>
      <c r="E62" s="7">
        <f>SUM('1-6'!X61,'6-12'!X61)</f>
        <v>1070</v>
      </c>
      <c r="F62" s="10">
        <f t="shared" si="0"/>
        <v>1178.1044900000002</v>
      </c>
      <c r="M62" s="10">
        <f t="shared" si="3"/>
        <v>443.77605</v>
      </c>
      <c r="N62" s="10">
        <f t="shared" si="1"/>
        <v>474.62873999999999</v>
      </c>
      <c r="O62" s="10">
        <f t="shared" si="2"/>
        <v>259.69970000000001</v>
      </c>
    </row>
    <row r="63" spans="2:15" x14ac:dyDescent="0.25">
      <c r="B63" s="6" t="s">
        <v>62</v>
      </c>
      <c r="C63" s="7">
        <f>SUM('1-6'!V62,'6-12'!V62)</f>
        <v>4570</v>
      </c>
      <c r="D63" s="7">
        <f>SUM('1-6'!W62,'6-12'!W62)</f>
        <v>4230</v>
      </c>
      <c r="E63" s="7">
        <f>SUM('1-6'!X62,'6-12'!X62)</f>
        <v>1568</v>
      </c>
      <c r="F63" s="10">
        <f t="shared" si="0"/>
        <v>1749.7560799999999</v>
      </c>
      <c r="M63" s="10">
        <f t="shared" si="3"/>
        <v>831.51149999999996</v>
      </c>
      <c r="N63" s="10">
        <f t="shared" si="1"/>
        <v>537.67529999999999</v>
      </c>
      <c r="O63" s="10">
        <f t="shared" si="2"/>
        <v>380.56927999999999</v>
      </c>
    </row>
    <row r="64" spans="2:15" x14ac:dyDescent="0.25">
      <c r="B64" s="6" t="s">
        <v>64</v>
      </c>
      <c r="C64" s="7">
        <f>SUM('1-6'!V63,'6-12'!V63)</f>
        <v>8387</v>
      </c>
      <c r="D64" s="7">
        <f>SUM('1-6'!W63,'6-12'!W63)</f>
        <v>2734</v>
      </c>
      <c r="E64" s="7">
        <f>SUM('1-6'!X63,'6-12'!X63)</f>
        <v>2464</v>
      </c>
      <c r="F64" s="10">
        <f t="shared" si="0"/>
        <v>2471.5708300000001</v>
      </c>
      <c r="M64" s="10">
        <f t="shared" si="3"/>
        <v>1526.0146500000001</v>
      </c>
      <c r="N64" s="10">
        <f t="shared" si="1"/>
        <v>347.51873999999998</v>
      </c>
      <c r="O64" s="10">
        <f t="shared" si="2"/>
        <v>598.03744000000006</v>
      </c>
    </row>
    <row r="65" spans="2:15" x14ac:dyDescent="0.25">
      <c r="B65" s="6" t="s">
        <v>66</v>
      </c>
      <c r="C65" s="7">
        <f>SUM('1-6'!V64,'6-12'!V64)</f>
        <v>737</v>
      </c>
      <c r="D65" s="7">
        <f>SUM('1-6'!W64,'6-12'!W64)</f>
        <v>413</v>
      </c>
      <c r="E65" s="7">
        <f>SUM('1-6'!X64,'6-12'!X64)</f>
        <v>443</v>
      </c>
      <c r="F65" s="10">
        <f t="shared" si="0"/>
        <v>294.11410999999998</v>
      </c>
      <c r="M65" s="10">
        <f t="shared" si="3"/>
        <v>134.09715</v>
      </c>
      <c r="N65" s="10">
        <f t="shared" si="1"/>
        <v>52.496430000000004</v>
      </c>
      <c r="O65" s="10">
        <f t="shared" si="2"/>
        <v>107.52053000000001</v>
      </c>
    </row>
    <row r="66" spans="2:15" x14ac:dyDescent="0.25">
      <c r="B66" s="6" t="s">
        <v>68</v>
      </c>
      <c r="C66" s="7">
        <f>SUM('1-6'!V65,'6-12'!V65)</f>
        <v>57000</v>
      </c>
      <c r="D66" s="7">
        <f>SUM('1-6'!W65,'6-12'!W65)</f>
        <v>45750</v>
      </c>
      <c r="E66" s="7">
        <f>SUM('1-6'!X65,'6-12'!X65)</f>
        <v>29370</v>
      </c>
      <c r="F66" s="10">
        <f t="shared" si="0"/>
        <v>23314.825199999999</v>
      </c>
      <c r="M66" s="10">
        <f t="shared" si="3"/>
        <v>10371.15</v>
      </c>
      <c r="N66" s="10">
        <f t="shared" si="1"/>
        <v>5815.2825000000003</v>
      </c>
      <c r="O66" s="10">
        <f t="shared" si="2"/>
        <v>7128.3927000000003</v>
      </c>
    </row>
    <row r="67" spans="2:15" x14ac:dyDescent="0.25">
      <c r="B67" s="6" t="s">
        <v>70</v>
      </c>
      <c r="C67" s="7">
        <f>SUM('1-6'!V66,'6-12'!V66)</f>
        <v>1836</v>
      </c>
      <c r="D67" s="7">
        <f>SUM('1-6'!W66,'6-12'!W66)</f>
        <v>605</v>
      </c>
      <c r="E67" s="7">
        <f>SUM('1-6'!X66,'6-12'!X66)</f>
        <v>0</v>
      </c>
      <c r="F67" s="10">
        <f t="shared" si="0"/>
        <v>410.96174999999999</v>
      </c>
      <c r="M67" s="10">
        <f t="shared" si="3"/>
        <v>334.06020000000001</v>
      </c>
      <c r="N67" s="10">
        <f t="shared" si="1"/>
        <v>76.90155</v>
      </c>
      <c r="O67" s="10">
        <f t="shared" si="2"/>
        <v>0</v>
      </c>
    </row>
    <row r="68" spans="2:15" x14ac:dyDescent="0.25">
      <c r="B68" s="6" t="s">
        <v>72</v>
      </c>
      <c r="C68" s="7">
        <f>SUM('1-6'!V67,'6-12'!V67)</f>
        <v>2201</v>
      </c>
      <c r="D68" s="7">
        <f>SUM('1-6'!W67,'6-12'!W67)</f>
        <v>2912</v>
      </c>
      <c r="E68" s="7">
        <f>SUM('1-6'!X67,'6-12'!X67)</f>
        <v>2022</v>
      </c>
      <c r="F68" s="10">
        <f t="shared" si="0"/>
        <v>1261.37589</v>
      </c>
      <c r="M68" s="10">
        <f t="shared" si="3"/>
        <v>400.47194999999999</v>
      </c>
      <c r="N68" s="10">
        <f t="shared" si="1"/>
        <v>370.14431999999999</v>
      </c>
      <c r="O68" s="10">
        <f t="shared" si="2"/>
        <v>490.75962000000004</v>
      </c>
    </row>
    <row r="69" spans="2:15" x14ac:dyDescent="0.25">
      <c r="B69" s="6" t="s">
        <v>74</v>
      </c>
      <c r="C69" s="7">
        <f>SUM('1-6'!V68,'6-12'!V68)</f>
        <v>1343</v>
      </c>
      <c r="D69" s="7">
        <f>SUM('1-6'!W68,'6-12'!W68)</f>
        <v>923</v>
      </c>
      <c r="E69" s="7">
        <f>SUM('1-6'!X68,'6-12'!X68)</f>
        <v>850</v>
      </c>
      <c r="F69" s="10">
        <f t="shared" ref="F69:F130" si="4">SUM(M69,N69,O69)</f>
        <v>567.98487999999998</v>
      </c>
      <c r="M69" s="10">
        <f t="shared" ref="M69:M130" si="5">C69*$I$4</f>
        <v>244.35884999999999</v>
      </c>
      <c r="N69" s="10">
        <f t="shared" ref="N69:N130" si="6">D69*$J$4</f>
        <v>117.32253</v>
      </c>
      <c r="O69" s="10">
        <f t="shared" ref="O69:O130" si="7">E69*$K$4</f>
        <v>206.30350000000001</v>
      </c>
    </row>
    <row r="70" spans="2:15" x14ac:dyDescent="0.25">
      <c r="B70" s="6" t="s">
        <v>76</v>
      </c>
      <c r="C70" s="7">
        <f>SUM('1-6'!V69,'6-12'!V69)</f>
        <v>4823</v>
      </c>
      <c r="D70" s="7">
        <f>SUM('1-6'!W69,'6-12'!W69)</f>
        <v>2609</v>
      </c>
      <c r="E70" s="7">
        <f>SUM('1-6'!X69,'6-12'!X69)</f>
        <v>1349</v>
      </c>
      <c r="F70" s="10">
        <f t="shared" si="4"/>
        <v>1536.5906300000001</v>
      </c>
      <c r="M70" s="10">
        <f t="shared" si="5"/>
        <v>877.54485</v>
      </c>
      <c r="N70" s="10">
        <f t="shared" si="6"/>
        <v>331.62999000000002</v>
      </c>
      <c r="O70" s="10">
        <f t="shared" si="7"/>
        <v>327.41579000000002</v>
      </c>
    </row>
    <row r="71" spans="2:15" x14ac:dyDescent="0.25">
      <c r="B71" s="6" t="s">
        <v>78</v>
      </c>
      <c r="C71" s="7">
        <f>SUM('1-6'!V70,'6-12'!V70)</f>
        <v>25069</v>
      </c>
      <c r="D71" s="7">
        <f>SUM('1-6'!W70,'6-12'!W70)</f>
        <v>12777</v>
      </c>
      <c r="E71" s="7">
        <f>SUM('1-6'!X70,'6-12'!X70)</f>
        <v>8619</v>
      </c>
      <c r="F71" s="10">
        <f t="shared" si="4"/>
        <v>8277.3065100000003</v>
      </c>
      <c r="M71" s="10">
        <f t="shared" si="5"/>
        <v>4561.3045499999998</v>
      </c>
      <c r="N71" s="10">
        <f t="shared" si="6"/>
        <v>1624.08447</v>
      </c>
      <c r="O71" s="10">
        <f t="shared" si="7"/>
        <v>2091.9174900000003</v>
      </c>
    </row>
    <row r="72" spans="2:15" x14ac:dyDescent="0.25">
      <c r="B72" s="6" t="s">
        <v>80</v>
      </c>
      <c r="C72" s="7">
        <f>SUM('1-6'!V71,'6-12'!V71)</f>
        <v>556</v>
      </c>
      <c r="D72" s="7">
        <f>SUM('1-6'!W71,'6-12'!W71)</f>
        <v>634</v>
      </c>
      <c r="E72" s="7">
        <f>SUM('1-6'!X71,'6-12'!X71)</f>
        <v>420</v>
      </c>
      <c r="F72" s="10">
        <f t="shared" si="4"/>
        <v>283.69013999999999</v>
      </c>
      <c r="M72" s="10">
        <f t="shared" si="5"/>
        <v>101.16419999999999</v>
      </c>
      <c r="N72" s="10">
        <f t="shared" si="6"/>
        <v>80.587739999999997</v>
      </c>
      <c r="O72" s="10">
        <f t="shared" si="7"/>
        <v>101.93820000000001</v>
      </c>
    </row>
    <row r="73" spans="2:15" x14ac:dyDescent="0.25">
      <c r="B73" s="6" t="s">
        <v>82</v>
      </c>
      <c r="C73" s="7">
        <f>SUM('1-6'!V72,'6-12'!V72)</f>
        <v>2117</v>
      </c>
      <c r="D73" s="7">
        <f>SUM('1-6'!W72,'6-12'!W72)</f>
        <v>1466</v>
      </c>
      <c r="E73" s="7">
        <f>SUM('1-6'!X72,'6-12'!X72)</f>
        <v>1112</v>
      </c>
      <c r="F73" s="10">
        <f t="shared" si="4"/>
        <v>841.42493000000013</v>
      </c>
      <c r="M73" s="10">
        <f t="shared" si="5"/>
        <v>385.18815000000001</v>
      </c>
      <c r="N73" s="10">
        <f t="shared" si="6"/>
        <v>186.34326000000001</v>
      </c>
      <c r="O73" s="10">
        <f t="shared" si="7"/>
        <v>269.89352000000002</v>
      </c>
    </row>
    <row r="74" spans="2:15" x14ac:dyDescent="0.25">
      <c r="B74" s="6" t="s">
        <v>84</v>
      </c>
      <c r="C74" s="7">
        <f>SUM('1-6'!V73,'6-12'!V73)</f>
        <v>1440</v>
      </c>
      <c r="D74" s="7">
        <f>SUM('1-6'!W73,'6-12'!W73)</f>
        <v>510</v>
      </c>
      <c r="E74" s="7">
        <f>SUM('1-6'!X73,'6-12'!X73)</f>
        <v>720</v>
      </c>
      <c r="F74" s="10">
        <f t="shared" si="4"/>
        <v>501.58529999999996</v>
      </c>
      <c r="M74" s="10">
        <f t="shared" si="5"/>
        <v>262.00799999999998</v>
      </c>
      <c r="N74" s="10">
        <f t="shared" si="6"/>
        <v>64.826099999999997</v>
      </c>
      <c r="O74" s="10">
        <f t="shared" si="7"/>
        <v>174.75120000000001</v>
      </c>
    </row>
    <row r="75" spans="2:15" x14ac:dyDescent="0.25">
      <c r="B75" s="6" t="s">
        <v>86</v>
      </c>
      <c r="C75" s="7">
        <f>SUM('1-6'!V74,'6-12'!V74)</f>
        <v>6230</v>
      </c>
      <c r="D75" s="7">
        <f>SUM('1-6'!W74,'6-12'!W74)</f>
        <v>3624</v>
      </c>
      <c r="E75" s="7">
        <f>SUM('1-6'!X74,'6-12'!X74)</f>
        <v>4363</v>
      </c>
      <c r="F75" s="10">
        <f t="shared" si="4"/>
        <v>2653.1388699999998</v>
      </c>
      <c r="M75" s="10">
        <f t="shared" si="5"/>
        <v>1133.5485000000001</v>
      </c>
      <c r="N75" s="10">
        <f t="shared" si="6"/>
        <v>460.64663999999999</v>
      </c>
      <c r="O75" s="10">
        <f t="shared" si="7"/>
        <v>1058.94373</v>
      </c>
    </row>
    <row r="76" spans="2:15" x14ac:dyDescent="0.25">
      <c r="B76" s="6" t="s">
        <v>88</v>
      </c>
      <c r="C76" s="7">
        <f>SUM('1-6'!V75,'6-12'!V75)</f>
        <v>5017</v>
      </c>
      <c r="D76" s="7">
        <f>SUM('1-6'!W75,'6-12'!W75)</f>
        <v>3948</v>
      </c>
      <c r="E76" s="7">
        <f>SUM('1-6'!X75,'6-12'!X75)</f>
        <v>2722</v>
      </c>
      <c r="F76" s="10">
        <f t="shared" si="4"/>
        <v>2075.33005</v>
      </c>
      <c r="M76" s="10">
        <f t="shared" si="5"/>
        <v>912.84315000000004</v>
      </c>
      <c r="N76" s="10">
        <f t="shared" si="6"/>
        <v>501.83028000000002</v>
      </c>
      <c r="O76" s="10">
        <f t="shared" si="7"/>
        <v>660.65661999999998</v>
      </c>
    </row>
    <row r="77" spans="2:15" x14ac:dyDescent="0.25">
      <c r="B77" s="6" t="s">
        <v>90</v>
      </c>
      <c r="C77" s="7">
        <f>SUM('1-6'!V76,'6-12'!V76)</f>
        <v>1197</v>
      </c>
      <c r="D77" s="7">
        <f>SUM('1-6'!W76,'6-12'!W76)</f>
        <v>864</v>
      </c>
      <c r="E77" s="7">
        <f>SUM('1-6'!X76,'6-12'!X76)</f>
        <v>614</v>
      </c>
      <c r="F77" s="10">
        <f t="shared" si="4"/>
        <v>476.64112999999998</v>
      </c>
      <c r="M77" s="10">
        <f t="shared" si="5"/>
        <v>217.79415</v>
      </c>
      <c r="N77" s="10">
        <f t="shared" si="6"/>
        <v>109.82304000000001</v>
      </c>
      <c r="O77" s="10">
        <f t="shared" si="7"/>
        <v>149.02394000000001</v>
      </c>
    </row>
    <row r="78" spans="2:15" x14ac:dyDescent="0.25">
      <c r="B78" s="6" t="s">
        <v>92</v>
      </c>
      <c r="C78" s="7">
        <f>SUM('1-6'!V77,'6-12'!V77)</f>
        <v>25232</v>
      </c>
      <c r="D78" s="7">
        <f>SUM('1-6'!W77,'6-12'!W77)</f>
        <v>18997</v>
      </c>
      <c r="E78" s="7">
        <f>SUM('1-6'!X77,'6-12'!X77)</f>
        <v>14117</v>
      </c>
      <c r="F78" s="10">
        <f t="shared" si="4"/>
        <v>10432.00814</v>
      </c>
      <c r="M78" s="10">
        <f t="shared" si="5"/>
        <v>4590.9624000000003</v>
      </c>
      <c r="N78" s="10">
        <f t="shared" si="6"/>
        <v>2414.70867</v>
      </c>
      <c r="O78" s="10">
        <f t="shared" si="7"/>
        <v>3426.33707</v>
      </c>
    </row>
    <row r="79" spans="2:15" x14ac:dyDescent="0.25">
      <c r="B79" s="6" t="s">
        <v>94</v>
      </c>
      <c r="C79" s="7">
        <f>SUM('1-6'!V78,'6-12'!V78)</f>
        <v>8670</v>
      </c>
      <c r="D79" s="7">
        <f>SUM('1-6'!W78,'6-12'!W78)</f>
        <v>7200</v>
      </c>
      <c r="E79" s="7">
        <f>SUM('1-6'!X78,'6-12'!X78)</f>
        <v>4830</v>
      </c>
      <c r="F79" s="10">
        <f t="shared" si="4"/>
        <v>3664.9877999999999</v>
      </c>
      <c r="M79" s="10">
        <f t="shared" si="5"/>
        <v>1577.5065</v>
      </c>
      <c r="N79" s="10">
        <f t="shared" si="6"/>
        <v>915.19200000000001</v>
      </c>
      <c r="O79" s="10">
        <f t="shared" si="7"/>
        <v>1172.2893000000001</v>
      </c>
    </row>
    <row r="80" spans="2:15" x14ac:dyDescent="0.25">
      <c r="B80" s="6" t="s">
        <v>96</v>
      </c>
      <c r="C80" s="7">
        <f>SUM('1-6'!V79,'6-12'!V79)</f>
        <v>6803</v>
      </c>
      <c r="D80" s="7">
        <f>SUM('1-6'!W79,'6-12'!W79)</f>
        <v>5347</v>
      </c>
      <c r="E80" s="7">
        <f>SUM('1-6'!X79,'6-12'!X79)</f>
        <v>4135</v>
      </c>
      <c r="F80" s="10">
        <f t="shared" si="4"/>
        <v>2921.0688700000001</v>
      </c>
      <c r="M80" s="10">
        <f t="shared" si="5"/>
        <v>1237.80585</v>
      </c>
      <c r="N80" s="10">
        <f t="shared" si="6"/>
        <v>679.65716999999995</v>
      </c>
      <c r="O80" s="10">
        <f t="shared" si="7"/>
        <v>1003.60585</v>
      </c>
    </row>
    <row r="81" spans="2:15" x14ac:dyDescent="0.25">
      <c r="B81" s="6" t="s">
        <v>98</v>
      </c>
      <c r="C81" s="7">
        <f>SUM('1-6'!V80,'6-12'!V80)</f>
        <v>987</v>
      </c>
      <c r="D81" s="7">
        <f>SUM('1-6'!W80,'6-12'!W80)</f>
        <v>1099</v>
      </c>
      <c r="E81" s="7">
        <f>SUM('1-6'!X80,'6-12'!X80)</f>
        <v>685</v>
      </c>
      <c r="F81" s="10">
        <f t="shared" si="4"/>
        <v>485.53489000000002</v>
      </c>
      <c r="M81" s="10">
        <f t="shared" si="5"/>
        <v>179.58465000000001</v>
      </c>
      <c r="N81" s="10">
        <f t="shared" si="6"/>
        <v>139.69389000000001</v>
      </c>
      <c r="O81" s="10">
        <f t="shared" si="7"/>
        <v>166.25635</v>
      </c>
    </row>
    <row r="82" spans="2:15" x14ac:dyDescent="0.25">
      <c r="B82" s="6" t="s">
        <v>100</v>
      </c>
      <c r="C82" s="7">
        <f>SUM('1-6'!V81,'6-12'!V81)</f>
        <v>1060</v>
      </c>
      <c r="D82" s="7">
        <f>SUM('1-6'!W81,'6-12'!W81)</f>
        <v>927</v>
      </c>
      <c r="E82" s="7">
        <f>SUM('1-6'!X81,'6-12'!X81)</f>
        <v>687</v>
      </c>
      <c r="F82" s="10">
        <f t="shared" si="4"/>
        <v>477.43974000000003</v>
      </c>
      <c r="M82" s="10">
        <f t="shared" si="5"/>
        <v>192.86699999999999</v>
      </c>
      <c r="N82" s="10">
        <f t="shared" si="6"/>
        <v>117.83097000000001</v>
      </c>
      <c r="O82" s="10">
        <f t="shared" si="7"/>
        <v>166.74177</v>
      </c>
    </row>
    <row r="83" spans="2:15" x14ac:dyDescent="0.25">
      <c r="B83" s="6" t="s">
        <v>102</v>
      </c>
      <c r="C83" s="7">
        <f>SUM('1-6'!V82,'6-12'!V82)</f>
        <v>4395</v>
      </c>
      <c r="D83" s="7">
        <f>SUM('1-6'!W82,'6-12'!W82)</f>
        <v>2548</v>
      </c>
      <c r="E83" s="7">
        <f>SUM('1-6'!X82,'6-12'!X82)</f>
        <v>2465</v>
      </c>
      <c r="F83" s="10">
        <f t="shared" si="4"/>
        <v>1721.8266800000001</v>
      </c>
      <c r="M83" s="10">
        <f t="shared" si="5"/>
        <v>799.67025000000001</v>
      </c>
      <c r="N83" s="10">
        <f t="shared" si="6"/>
        <v>323.87628000000001</v>
      </c>
      <c r="O83" s="10">
        <f t="shared" si="7"/>
        <v>598.28015000000005</v>
      </c>
    </row>
    <row r="84" spans="2:15" x14ac:dyDescent="0.25">
      <c r="B84" s="6" t="s">
        <v>104</v>
      </c>
      <c r="C84" s="7">
        <f>SUM('1-6'!V83,'6-12'!V83)</f>
        <v>315</v>
      </c>
      <c r="D84" s="7">
        <f>SUM('1-6'!W83,'6-12'!W83)</f>
        <v>2566</v>
      </c>
      <c r="E84" s="7">
        <f>SUM('1-6'!X83,'6-12'!X83)</f>
        <v>200</v>
      </c>
      <c r="F84" s="10">
        <f t="shared" si="4"/>
        <v>432.02051000000006</v>
      </c>
      <c r="M84" s="10">
        <f t="shared" si="5"/>
        <v>57.314250000000001</v>
      </c>
      <c r="N84" s="10">
        <f t="shared" si="6"/>
        <v>326.16426000000001</v>
      </c>
      <c r="O84" s="10">
        <f t="shared" si="7"/>
        <v>48.542000000000002</v>
      </c>
    </row>
    <row r="85" spans="2:15" x14ac:dyDescent="0.25">
      <c r="B85" s="6" t="s">
        <v>106</v>
      </c>
      <c r="C85" s="7">
        <f>SUM('1-6'!V84,'6-12'!V84)</f>
        <v>0</v>
      </c>
      <c r="D85" s="7">
        <f>SUM('1-6'!W84,'6-12'!W84)</f>
        <v>0</v>
      </c>
      <c r="E85" s="7">
        <f>SUM('1-6'!X84,'6-12'!X84)</f>
        <v>0</v>
      </c>
      <c r="F85" s="10">
        <f t="shared" si="4"/>
        <v>0</v>
      </c>
      <c r="M85" s="10">
        <f t="shared" si="5"/>
        <v>0</v>
      </c>
      <c r="N85" s="10">
        <f t="shared" si="6"/>
        <v>0</v>
      </c>
      <c r="O85" s="10">
        <f t="shared" si="7"/>
        <v>0</v>
      </c>
    </row>
    <row r="86" spans="2:15" x14ac:dyDescent="0.25">
      <c r="B86" s="6" t="s">
        <v>108</v>
      </c>
      <c r="C86" s="7">
        <f>SUM('1-6'!V85,'6-12'!V85)</f>
        <v>701</v>
      </c>
      <c r="D86" s="7">
        <f>SUM('1-6'!W85,'6-12'!W85)</f>
        <v>578</v>
      </c>
      <c r="E86" s="7">
        <f>SUM('1-6'!X85,'6-12'!X85)</f>
        <v>411</v>
      </c>
      <c r="F86" s="10">
        <f t="shared" si="4"/>
        <v>300.77033999999998</v>
      </c>
      <c r="M86" s="10">
        <f t="shared" si="5"/>
        <v>127.54695</v>
      </c>
      <c r="N86" s="10">
        <f t="shared" si="6"/>
        <v>73.469579999999993</v>
      </c>
      <c r="O86" s="10">
        <f t="shared" si="7"/>
        <v>99.753810000000001</v>
      </c>
    </row>
    <row r="87" spans="2:15" x14ac:dyDescent="0.25">
      <c r="B87" s="6" t="s">
        <v>110</v>
      </c>
      <c r="C87" s="7">
        <f>SUM('1-6'!V86,'6-12'!V86)</f>
        <v>1770</v>
      </c>
      <c r="D87" s="7">
        <f>SUM('1-6'!W86,'6-12'!W86)</f>
        <v>1650</v>
      </c>
      <c r="E87" s="7">
        <f>SUM('1-6'!X86,'6-12'!X86)</f>
        <v>1320</v>
      </c>
      <c r="F87" s="10">
        <f t="shared" si="4"/>
        <v>852.16020000000003</v>
      </c>
      <c r="M87" s="10">
        <f t="shared" si="5"/>
        <v>322.05149999999998</v>
      </c>
      <c r="N87" s="10">
        <f t="shared" si="6"/>
        <v>209.73150000000001</v>
      </c>
      <c r="O87" s="10">
        <f t="shared" si="7"/>
        <v>320.37720000000002</v>
      </c>
    </row>
    <row r="88" spans="2:15" x14ac:dyDescent="0.25">
      <c r="B88" s="6" t="s">
        <v>112</v>
      </c>
      <c r="C88" s="7">
        <f>SUM('1-6'!V87,'6-12'!V87)</f>
        <v>8730</v>
      </c>
      <c r="D88" s="7">
        <f>SUM('1-6'!W87,'6-12'!W87)</f>
        <v>4920</v>
      </c>
      <c r="E88" s="7">
        <f>SUM('1-6'!X87,'6-12'!X87)</f>
        <v>4920</v>
      </c>
      <c r="F88" s="10">
        <f t="shared" si="4"/>
        <v>3407.9378999999999</v>
      </c>
      <c r="M88" s="10">
        <f t="shared" si="5"/>
        <v>1588.4235000000001</v>
      </c>
      <c r="N88" s="10">
        <f t="shared" si="6"/>
        <v>625.38120000000004</v>
      </c>
      <c r="O88" s="10">
        <f t="shared" si="7"/>
        <v>1194.1332</v>
      </c>
    </row>
    <row r="89" spans="2:15" x14ac:dyDescent="0.25">
      <c r="B89" s="6" t="s">
        <v>114</v>
      </c>
      <c r="C89" s="7">
        <f>SUM('1-6'!V88,'6-12'!V88)</f>
        <v>661</v>
      </c>
      <c r="D89" s="7">
        <f>SUM('1-6'!W88,'6-12'!W88)</f>
        <v>497</v>
      </c>
      <c r="E89" s="7">
        <f>SUM('1-6'!X88,'6-12'!X88)</f>
        <v>327</v>
      </c>
      <c r="F89" s="10">
        <f t="shared" si="4"/>
        <v>262.80878999999999</v>
      </c>
      <c r="M89" s="10">
        <f t="shared" si="5"/>
        <v>120.26895</v>
      </c>
      <c r="N89" s="10">
        <f t="shared" si="6"/>
        <v>63.173670000000001</v>
      </c>
      <c r="O89" s="10">
        <f t="shared" si="7"/>
        <v>79.366169999999997</v>
      </c>
    </row>
    <row r="90" spans="2:15" x14ac:dyDescent="0.25">
      <c r="B90" s="6" t="s">
        <v>116</v>
      </c>
      <c r="C90" s="7">
        <f>SUM('1-6'!V89,'6-12'!V89)</f>
        <v>4372</v>
      </c>
      <c r="D90" s="7">
        <f>SUM('1-6'!W89,'6-12'!W89)</f>
        <v>3759</v>
      </c>
      <c r="E90" s="7">
        <f>SUM('1-6'!X89,'6-12'!X89)</f>
        <v>2465</v>
      </c>
      <c r="F90" s="10">
        <f t="shared" si="4"/>
        <v>1871.57204</v>
      </c>
      <c r="M90" s="10">
        <f t="shared" si="5"/>
        <v>795.48540000000003</v>
      </c>
      <c r="N90" s="10">
        <f t="shared" si="6"/>
        <v>477.80649</v>
      </c>
      <c r="O90" s="10">
        <f t="shared" si="7"/>
        <v>598.28015000000005</v>
      </c>
    </row>
    <row r="91" spans="2:15" x14ac:dyDescent="0.25">
      <c r="B91" s="6" t="s">
        <v>119</v>
      </c>
      <c r="C91" s="7">
        <f>SUM('1-6'!V90,'6-12'!V90)</f>
        <v>287</v>
      </c>
      <c r="D91" s="7">
        <f>SUM('1-6'!W90,'6-12'!W90)</f>
        <v>360</v>
      </c>
      <c r="E91" s="7">
        <f>SUM('1-6'!X90,'6-12'!X90)</f>
        <v>275</v>
      </c>
      <c r="F91" s="10">
        <f t="shared" si="4"/>
        <v>164.72450000000001</v>
      </c>
      <c r="M91" s="10">
        <f t="shared" si="5"/>
        <v>52.219650000000001</v>
      </c>
      <c r="N91" s="10">
        <f t="shared" si="6"/>
        <v>45.759599999999999</v>
      </c>
      <c r="O91" s="10">
        <f t="shared" si="7"/>
        <v>66.745249999999999</v>
      </c>
    </row>
    <row r="92" spans="2:15" x14ac:dyDescent="0.25">
      <c r="B92" s="6" t="s">
        <v>121</v>
      </c>
      <c r="C92" s="7">
        <f>SUM('1-6'!V91,'6-12'!V91)</f>
        <v>17516</v>
      </c>
      <c r="D92" s="7">
        <f>SUM('1-6'!W91,'6-12'!W91)</f>
        <v>7269</v>
      </c>
      <c r="E92" s="7">
        <f>SUM('1-6'!X91,'6-12'!X91)</f>
        <v>7647</v>
      </c>
      <c r="F92" s="10">
        <f t="shared" si="4"/>
        <v>5967.00216</v>
      </c>
      <c r="M92" s="10">
        <f t="shared" si="5"/>
        <v>3187.0362</v>
      </c>
      <c r="N92" s="10">
        <f t="shared" si="6"/>
        <v>923.96258999999998</v>
      </c>
      <c r="O92" s="10">
        <f t="shared" si="7"/>
        <v>1856.0033700000001</v>
      </c>
    </row>
    <row r="93" spans="2:15" x14ac:dyDescent="0.25">
      <c r="B93" s="6" t="s">
        <v>123</v>
      </c>
      <c r="C93" s="7">
        <f>SUM('1-6'!V92,'6-12'!V92)</f>
        <v>1996</v>
      </c>
      <c r="D93" s="7">
        <f>SUM('1-6'!W92,'6-12'!W92)</f>
        <v>1934</v>
      </c>
      <c r="E93" s="7">
        <f>SUM('1-6'!X92,'6-12'!X92)</f>
        <v>184</v>
      </c>
      <c r="F93" s="10">
        <f t="shared" si="4"/>
        <v>653.66157999999996</v>
      </c>
      <c r="M93" s="10">
        <f t="shared" si="5"/>
        <v>363.17219999999998</v>
      </c>
      <c r="N93" s="10">
        <f t="shared" si="6"/>
        <v>245.83073999999999</v>
      </c>
      <c r="O93" s="10">
        <f t="shared" si="7"/>
        <v>44.658639999999998</v>
      </c>
    </row>
    <row r="94" spans="2:15" x14ac:dyDescent="0.25">
      <c r="B94" s="6" t="s">
        <v>125</v>
      </c>
      <c r="C94" s="7">
        <f>SUM('1-6'!V93,'6-12'!V93)</f>
        <v>0</v>
      </c>
      <c r="D94" s="7">
        <f>SUM('1-6'!W93,'6-12'!W93)</f>
        <v>0</v>
      </c>
      <c r="E94" s="7">
        <f>SUM('1-6'!X93,'6-12'!X93)</f>
        <v>0</v>
      </c>
      <c r="F94" s="10">
        <f t="shared" si="4"/>
        <v>0</v>
      </c>
      <c r="M94" s="10">
        <f t="shared" si="5"/>
        <v>0</v>
      </c>
      <c r="N94" s="10">
        <f t="shared" si="6"/>
        <v>0</v>
      </c>
      <c r="O94" s="10">
        <f t="shared" si="7"/>
        <v>0</v>
      </c>
    </row>
    <row r="95" spans="2:15" x14ac:dyDescent="0.25">
      <c r="B95" s="6" t="s">
        <v>127</v>
      </c>
      <c r="C95" s="7">
        <f>SUM('1-6'!V94,'6-12'!V94)</f>
        <v>1296</v>
      </c>
      <c r="D95" s="7">
        <f>SUM('1-6'!W94,'6-12'!W94)</f>
        <v>55</v>
      </c>
      <c r="E95" s="7">
        <f>SUM('1-6'!X94,'6-12'!X94)</f>
        <v>644</v>
      </c>
      <c r="F95" s="10">
        <f t="shared" si="4"/>
        <v>399.10348999999997</v>
      </c>
      <c r="M95" s="10">
        <f t="shared" si="5"/>
        <v>235.80719999999999</v>
      </c>
      <c r="N95" s="10">
        <f t="shared" si="6"/>
        <v>6.9910500000000004</v>
      </c>
      <c r="O95" s="10">
        <f t="shared" si="7"/>
        <v>156.30524</v>
      </c>
    </row>
    <row r="96" spans="2:15" x14ac:dyDescent="0.25">
      <c r="B96" s="6" t="s">
        <v>129</v>
      </c>
      <c r="C96" s="7">
        <f>SUM('1-6'!V95,'6-12'!V95)</f>
        <v>949</v>
      </c>
      <c r="D96" s="7">
        <f>SUM('1-6'!W95,'6-12'!W95)</f>
        <v>765</v>
      </c>
      <c r="E96" s="7">
        <f>SUM('1-6'!X95,'6-12'!X95)</f>
        <v>532</v>
      </c>
      <c r="F96" s="10">
        <f t="shared" si="4"/>
        <v>399.03142000000003</v>
      </c>
      <c r="M96" s="10">
        <f t="shared" si="5"/>
        <v>172.67054999999999</v>
      </c>
      <c r="N96" s="10">
        <f t="shared" si="6"/>
        <v>97.239149999999995</v>
      </c>
      <c r="O96" s="10">
        <f t="shared" si="7"/>
        <v>129.12172000000001</v>
      </c>
    </row>
    <row r="97" spans="2:15" x14ac:dyDescent="0.25">
      <c r="B97" s="6" t="s">
        <v>131</v>
      </c>
      <c r="C97" s="7">
        <f>SUM('1-6'!V96,'6-12'!V96)</f>
        <v>1802</v>
      </c>
      <c r="D97" s="7">
        <f>SUM('1-6'!W96,'6-12'!W96)</f>
        <v>2828</v>
      </c>
      <c r="E97" s="7">
        <f>SUM('1-6'!X96,'6-12'!X96)</f>
        <v>1065</v>
      </c>
      <c r="F97" s="10">
        <f t="shared" si="4"/>
        <v>945.8271299999999</v>
      </c>
      <c r="M97" s="10">
        <f t="shared" si="5"/>
        <v>327.87389999999999</v>
      </c>
      <c r="N97" s="10">
        <f t="shared" si="6"/>
        <v>359.46708000000001</v>
      </c>
      <c r="O97" s="10">
        <f t="shared" si="7"/>
        <v>258.48615000000001</v>
      </c>
    </row>
    <row r="98" spans="2:15" x14ac:dyDescent="0.25">
      <c r="B98" s="6" t="s">
        <v>133</v>
      </c>
      <c r="C98" s="7">
        <f>SUM('1-6'!V97,'6-12'!V97)</f>
        <v>2222</v>
      </c>
      <c r="D98" s="7">
        <f>SUM('1-6'!W97,'6-12'!W97)</f>
        <v>1522</v>
      </c>
      <c r="E98" s="7">
        <f>SUM('1-6'!X97,'6-12'!X97)</f>
        <v>198</v>
      </c>
      <c r="F98" s="10">
        <f t="shared" si="4"/>
        <v>645.81090000000006</v>
      </c>
      <c r="M98" s="10">
        <f t="shared" si="5"/>
        <v>404.29289999999997</v>
      </c>
      <c r="N98" s="10">
        <f t="shared" si="6"/>
        <v>193.46142</v>
      </c>
      <c r="O98" s="10">
        <f t="shared" si="7"/>
        <v>48.056580000000004</v>
      </c>
    </row>
    <row r="99" spans="2:15" x14ac:dyDescent="0.25">
      <c r="B99" s="6" t="s">
        <v>135</v>
      </c>
      <c r="C99" s="7">
        <f>SUM('1-6'!V98,'6-12'!V98)</f>
        <v>831</v>
      </c>
      <c r="D99" s="7">
        <f>SUM('1-6'!W98,'6-12'!W98)</f>
        <v>592</v>
      </c>
      <c r="E99" s="7">
        <f>SUM('1-6'!X98,'6-12'!X98)</f>
        <v>545</v>
      </c>
      <c r="F99" s="10">
        <f t="shared" si="4"/>
        <v>358.72651999999999</v>
      </c>
      <c r="M99" s="10">
        <f t="shared" si="5"/>
        <v>151.20044999999999</v>
      </c>
      <c r="N99" s="10">
        <f t="shared" si="6"/>
        <v>75.249120000000005</v>
      </c>
      <c r="O99" s="10">
        <f t="shared" si="7"/>
        <v>132.27695</v>
      </c>
    </row>
    <row r="100" spans="2:15" x14ac:dyDescent="0.25">
      <c r="B100" s="6" t="s">
        <v>306</v>
      </c>
      <c r="C100" s="7">
        <f>SUM('1-6'!V99,'6-12'!V99)</f>
        <v>23450</v>
      </c>
      <c r="D100" s="7">
        <f>SUM('1-6'!W99,'6-12'!W99)</f>
        <v>16660</v>
      </c>
      <c r="E100" s="7">
        <f>SUM('1-6'!X99,'6-12'!X99)</f>
        <v>10790</v>
      </c>
      <c r="F100" s="10">
        <f t="shared" si="4"/>
        <v>9003.2210000000014</v>
      </c>
      <c r="M100" s="10">
        <f t="shared" si="5"/>
        <v>4266.7275</v>
      </c>
      <c r="N100" s="10">
        <f t="shared" si="6"/>
        <v>2117.6525999999999</v>
      </c>
      <c r="O100" s="10">
        <f t="shared" si="7"/>
        <v>2618.8409000000001</v>
      </c>
    </row>
    <row r="101" spans="2:15" x14ac:dyDescent="0.25">
      <c r="B101" s="6" t="s">
        <v>298</v>
      </c>
      <c r="C101" s="7">
        <f>SUM('1-6'!V100,'6-12'!V100)</f>
        <v>20240</v>
      </c>
      <c r="D101" s="7">
        <f>SUM('1-6'!W100,'6-12'!W100)</f>
        <v>12080</v>
      </c>
      <c r="E101" s="7">
        <f>SUM('1-6'!X100,'6-12'!X100)</f>
        <v>9440</v>
      </c>
      <c r="F101" s="10">
        <f t="shared" si="4"/>
        <v>7509.3392000000003</v>
      </c>
      <c r="M101" s="10">
        <f t="shared" si="5"/>
        <v>3682.6680000000001</v>
      </c>
      <c r="N101" s="10">
        <f t="shared" si="6"/>
        <v>1535.4888000000001</v>
      </c>
      <c r="O101" s="10">
        <f t="shared" si="7"/>
        <v>2291.1824000000001</v>
      </c>
    </row>
    <row r="102" spans="2:15" x14ac:dyDescent="0.25">
      <c r="B102" s="6" t="s">
        <v>139</v>
      </c>
      <c r="C102" s="7">
        <f>SUM('1-6'!V101,'6-12'!V101)</f>
        <v>1110</v>
      </c>
      <c r="D102" s="7">
        <f>SUM('1-6'!W101,'6-12'!W101)</f>
        <v>660</v>
      </c>
      <c r="E102" s="7">
        <f>SUM('1-6'!X101,'6-12'!X101)</f>
        <v>690</v>
      </c>
      <c r="F102" s="10">
        <f t="shared" si="4"/>
        <v>453.327</v>
      </c>
      <c r="M102" s="10">
        <f t="shared" si="5"/>
        <v>201.96449999999999</v>
      </c>
      <c r="N102" s="10">
        <f t="shared" si="6"/>
        <v>83.892600000000002</v>
      </c>
      <c r="O102" s="10">
        <f t="shared" si="7"/>
        <v>167.4699</v>
      </c>
    </row>
    <row r="103" spans="2:15" x14ac:dyDescent="0.25">
      <c r="B103" s="6" t="s">
        <v>299</v>
      </c>
      <c r="C103" s="7">
        <f>SUM('1-6'!V102,'6-12'!V102)</f>
        <v>16080</v>
      </c>
      <c r="D103" s="7">
        <f>SUM('1-6'!W102,'6-12'!W102)</f>
        <v>12400</v>
      </c>
      <c r="E103" s="7">
        <f>SUM('1-6'!X102,'6-12'!X102)</f>
        <v>8160</v>
      </c>
      <c r="F103" s="10">
        <f t="shared" si="4"/>
        <v>6482.4336000000003</v>
      </c>
      <c r="M103" s="10">
        <f t="shared" si="5"/>
        <v>2925.7559999999999</v>
      </c>
      <c r="N103" s="10">
        <f t="shared" si="6"/>
        <v>1576.164</v>
      </c>
      <c r="O103" s="10">
        <f t="shared" si="7"/>
        <v>1980.5136</v>
      </c>
    </row>
    <row r="104" spans="2:15" x14ac:dyDescent="0.25">
      <c r="B104" s="6" t="s">
        <v>142</v>
      </c>
      <c r="C104" s="7">
        <f>SUM('1-6'!V103,'6-12'!V103)</f>
        <v>2358</v>
      </c>
      <c r="D104" s="7">
        <f>SUM('1-6'!W103,'6-12'!W103)</f>
        <v>1566</v>
      </c>
      <c r="E104" s="7">
        <f>SUM('1-6'!X103,'6-12'!X103)</f>
        <v>1245</v>
      </c>
      <c r="F104" s="10">
        <f t="shared" si="4"/>
        <v>930.26630999999998</v>
      </c>
      <c r="M104" s="10">
        <f t="shared" si="5"/>
        <v>429.03809999999999</v>
      </c>
      <c r="N104" s="10">
        <f t="shared" si="6"/>
        <v>199.05426</v>
      </c>
      <c r="O104" s="10">
        <f t="shared" si="7"/>
        <v>302.17394999999999</v>
      </c>
    </row>
    <row r="105" spans="2:15" x14ac:dyDescent="0.25">
      <c r="B105" s="6" t="s">
        <v>144</v>
      </c>
      <c r="C105" s="7">
        <f>SUM('1-6'!V104,'6-12'!V104)</f>
        <v>2370</v>
      </c>
      <c r="D105" s="7">
        <f>SUM('1-6'!W104,'6-12'!W104)</f>
        <v>1530</v>
      </c>
      <c r="E105" s="7">
        <f>SUM('1-6'!X104,'6-12'!X104)</f>
        <v>1380</v>
      </c>
      <c r="F105" s="10">
        <f t="shared" si="4"/>
        <v>960.63959999999997</v>
      </c>
      <c r="M105" s="10">
        <f t="shared" si="5"/>
        <v>431.22149999999999</v>
      </c>
      <c r="N105" s="10">
        <f t="shared" si="6"/>
        <v>194.47829999999999</v>
      </c>
      <c r="O105" s="10">
        <f t="shared" si="7"/>
        <v>334.93979999999999</v>
      </c>
    </row>
    <row r="106" spans="2:15" x14ac:dyDescent="0.25">
      <c r="B106" s="6" t="s">
        <v>146</v>
      </c>
      <c r="C106" s="7">
        <f>SUM('1-6'!V105,'6-12'!V105)</f>
        <v>11730</v>
      </c>
      <c r="D106" s="7">
        <f>SUM('1-6'!W105,'6-12'!W105)</f>
        <v>9480</v>
      </c>
      <c r="E106" s="7">
        <f>SUM('1-6'!X105,'6-12'!X105)</f>
        <v>6450</v>
      </c>
      <c r="F106" s="10">
        <f t="shared" si="4"/>
        <v>4904.7557999999999</v>
      </c>
      <c r="M106" s="10">
        <f t="shared" si="5"/>
        <v>2134.2734999999998</v>
      </c>
      <c r="N106" s="10">
        <f t="shared" si="6"/>
        <v>1205.0028</v>
      </c>
      <c r="O106" s="10">
        <f t="shared" si="7"/>
        <v>1565.4795000000001</v>
      </c>
    </row>
    <row r="107" spans="2:15" x14ac:dyDescent="0.25">
      <c r="B107" s="6" t="s">
        <v>148</v>
      </c>
      <c r="C107" s="7">
        <f>SUM('1-6'!V106,'6-12'!V106)</f>
        <v>3093</v>
      </c>
      <c r="D107" s="7">
        <f>SUM('1-6'!W106,'6-12'!W106)</f>
        <v>2796</v>
      </c>
      <c r="E107" s="7">
        <f>SUM('1-6'!X106,'6-12'!X106)</f>
        <v>939</v>
      </c>
      <c r="F107" s="10">
        <f t="shared" si="4"/>
        <v>1146.0756000000001</v>
      </c>
      <c r="M107" s="10">
        <f t="shared" si="5"/>
        <v>562.77134999999998</v>
      </c>
      <c r="N107" s="10">
        <f t="shared" si="6"/>
        <v>355.39956000000001</v>
      </c>
      <c r="O107" s="10">
        <f t="shared" si="7"/>
        <v>227.90469000000002</v>
      </c>
    </row>
    <row r="108" spans="2:15" x14ac:dyDescent="0.25">
      <c r="B108" s="6" t="s">
        <v>150</v>
      </c>
      <c r="C108" s="7">
        <f>SUM('1-6'!V107,'6-12'!V107)</f>
        <v>3695</v>
      </c>
      <c r="D108" s="7">
        <f>SUM('1-6'!W107,'6-12'!W107)</f>
        <v>1213</v>
      </c>
      <c r="E108" s="7">
        <f>SUM('1-6'!X107,'6-12'!X107)</f>
        <v>0</v>
      </c>
      <c r="F108" s="10">
        <f t="shared" si="4"/>
        <v>826.48968000000002</v>
      </c>
      <c r="M108" s="10">
        <f t="shared" si="5"/>
        <v>672.30525</v>
      </c>
      <c r="N108" s="10">
        <f t="shared" si="6"/>
        <v>154.18442999999999</v>
      </c>
      <c r="O108" s="10">
        <f t="shared" si="7"/>
        <v>0</v>
      </c>
    </row>
    <row r="109" spans="2:15" x14ac:dyDescent="0.25">
      <c r="B109" s="6" t="s">
        <v>152</v>
      </c>
      <c r="C109" s="7">
        <f>SUM('1-6'!V108,'6-12'!V108)</f>
        <v>1614</v>
      </c>
      <c r="D109" s="7">
        <f>SUM('1-6'!W108,'6-12'!W108)</f>
        <v>1327</v>
      </c>
      <c r="E109" s="7">
        <f>SUM('1-6'!X108,'6-12'!X108)</f>
        <v>853</v>
      </c>
      <c r="F109" s="10">
        <f t="shared" si="4"/>
        <v>669.37390000000005</v>
      </c>
      <c r="M109" s="10">
        <f t="shared" si="5"/>
        <v>293.66730000000001</v>
      </c>
      <c r="N109" s="10">
        <f t="shared" si="6"/>
        <v>168.67497</v>
      </c>
      <c r="O109" s="10">
        <f t="shared" si="7"/>
        <v>207.03163000000001</v>
      </c>
    </row>
    <row r="110" spans="2:15" x14ac:dyDescent="0.25">
      <c r="B110" s="6" t="s">
        <v>154</v>
      </c>
      <c r="C110" s="7">
        <f>SUM('1-6'!V109,'6-12'!V109)</f>
        <v>11430</v>
      </c>
      <c r="D110" s="7">
        <f>SUM('1-6'!W109,'6-12'!W109)</f>
        <v>9000</v>
      </c>
      <c r="E110" s="7">
        <f>SUM('1-6'!X109,'6-12'!X109)</f>
        <v>6060</v>
      </c>
      <c r="F110" s="10">
        <f t="shared" si="4"/>
        <v>4694.5010999999995</v>
      </c>
      <c r="M110" s="10">
        <f t="shared" si="5"/>
        <v>2079.6885000000002</v>
      </c>
      <c r="N110" s="10">
        <f t="shared" si="6"/>
        <v>1143.99</v>
      </c>
      <c r="O110" s="10">
        <f t="shared" si="7"/>
        <v>1470.8226</v>
      </c>
    </row>
    <row r="111" spans="2:15" x14ac:dyDescent="0.25">
      <c r="B111" s="6" t="s">
        <v>156</v>
      </c>
      <c r="C111" s="7">
        <f>SUM('1-6'!V110,'6-12'!V110)</f>
        <v>951</v>
      </c>
      <c r="D111" s="7">
        <f>SUM('1-6'!W110,'6-12'!W110)</f>
        <v>777</v>
      </c>
      <c r="E111" s="7">
        <f>SUM('1-6'!X110,'6-12'!X110)</f>
        <v>394</v>
      </c>
      <c r="F111" s="10">
        <f t="shared" si="4"/>
        <v>367.42666000000003</v>
      </c>
      <c r="M111" s="10">
        <f t="shared" si="5"/>
        <v>173.03444999999999</v>
      </c>
      <c r="N111" s="10">
        <f t="shared" si="6"/>
        <v>98.764470000000003</v>
      </c>
      <c r="O111" s="10">
        <f t="shared" si="7"/>
        <v>95.627740000000003</v>
      </c>
    </row>
    <row r="112" spans="2:15" x14ac:dyDescent="0.25">
      <c r="B112" s="6" t="s">
        <v>158</v>
      </c>
      <c r="C112" s="7">
        <f>SUM('1-6'!V111,'6-12'!V111)</f>
        <v>692</v>
      </c>
      <c r="D112" s="7">
        <f>SUM('1-6'!W111,'6-12'!W111)</f>
        <v>447</v>
      </c>
      <c r="E112" s="7">
        <f>SUM('1-6'!X111,'6-12'!X111)</f>
        <v>431</v>
      </c>
      <c r="F112" s="10">
        <f t="shared" si="4"/>
        <v>287.33558000000005</v>
      </c>
      <c r="M112" s="10">
        <f t="shared" si="5"/>
        <v>125.90940000000001</v>
      </c>
      <c r="N112" s="10">
        <f t="shared" si="6"/>
        <v>56.818170000000002</v>
      </c>
      <c r="O112" s="10">
        <f t="shared" si="7"/>
        <v>104.60801000000001</v>
      </c>
    </row>
    <row r="113" spans="2:15" x14ac:dyDescent="0.25">
      <c r="B113" s="6" t="s">
        <v>160</v>
      </c>
      <c r="C113" s="7">
        <f>SUM('1-6'!V112,'6-12'!V112)</f>
        <v>3711</v>
      </c>
      <c r="D113" s="7">
        <f>SUM('1-6'!W112,'6-12'!W112)</f>
        <v>1420</v>
      </c>
      <c r="E113" s="7">
        <f>SUM('1-6'!X112,'6-12'!X112)</f>
        <v>1352</v>
      </c>
      <c r="F113" s="10">
        <f t="shared" si="4"/>
        <v>1183.8565699999999</v>
      </c>
      <c r="M113" s="10">
        <f t="shared" si="5"/>
        <v>675.21645000000001</v>
      </c>
      <c r="N113" s="10">
        <f t="shared" si="6"/>
        <v>180.49619999999999</v>
      </c>
      <c r="O113" s="10">
        <f t="shared" si="7"/>
        <v>328.14392000000004</v>
      </c>
    </row>
    <row r="114" spans="2:15" x14ac:dyDescent="0.25">
      <c r="B114" s="6" t="s">
        <v>162</v>
      </c>
      <c r="C114" s="7">
        <f>SUM('1-6'!V113,'6-12'!V113)</f>
        <v>123</v>
      </c>
      <c r="D114" s="7">
        <f>SUM('1-6'!W113,'6-12'!W113)</f>
        <v>1585</v>
      </c>
      <c r="E114" s="7">
        <f>SUM('1-6'!X113,'6-12'!X113)</f>
        <v>89</v>
      </c>
      <c r="F114" s="10">
        <f t="shared" si="4"/>
        <v>245.45039</v>
      </c>
      <c r="M114" s="10">
        <f t="shared" si="5"/>
        <v>22.379850000000001</v>
      </c>
      <c r="N114" s="10">
        <f t="shared" si="6"/>
        <v>201.46934999999999</v>
      </c>
      <c r="O114" s="10">
        <f t="shared" si="7"/>
        <v>21.601190000000003</v>
      </c>
    </row>
    <row r="115" spans="2:15" x14ac:dyDescent="0.25">
      <c r="B115" s="6" t="s">
        <v>164</v>
      </c>
      <c r="C115" s="7">
        <f>SUM('1-6'!V114,'6-12'!V114)</f>
        <v>9703</v>
      </c>
      <c r="D115" s="7">
        <f>SUM('1-6'!W114,'6-12'!W114)</f>
        <v>7683</v>
      </c>
      <c r="E115" s="7">
        <f>SUM('1-6'!X114,'6-12'!X114)</f>
        <v>5195</v>
      </c>
      <c r="F115" s="10">
        <f t="shared" si="4"/>
        <v>4002.9254300000002</v>
      </c>
      <c r="M115" s="10">
        <f t="shared" si="5"/>
        <v>1765.4608499999999</v>
      </c>
      <c r="N115" s="10">
        <f t="shared" si="6"/>
        <v>976.58613000000003</v>
      </c>
      <c r="O115" s="10">
        <f t="shared" si="7"/>
        <v>1260.8784500000002</v>
      </c>
    </row>
    <row r="116" spans="2:15" x14ac:dyDescent="0.25">
      <c r="B116" s="6" t="s">
        <v>166</v>
      </c>
      <c r="C116" s="7">
        <f>SUM('1-6'!V115,'6-12'!V115)</f>
        <v>1916.6</v>
      </c>
      <c r="D116" s="7">
        <f>SUM('1-6'!W115,'6-12'!W115)</f>
        <v>1440</v>
      </c>
      <c r="E116" s="7">
        <f>SUM('1-6'!X115,'6-12'!X115)</f>
        <v>240</v>
      </c>
      <c r="F116" s="10">
        <f t="shared" si="4"/>
        <v>590.01417000000004</v>
      </c>
      <c r="M116" s="10">
        <f t="shared" si="5"/>
        <v>348.72537</v>
      </c>
      <c r="N116" s="10">
        <f t="shared" si="6"/>
        <v>183.0384</v>
      </c>
      <c r="O116" s="10">
        <f t="shared" si="7"/>
        <v>58.250399999999999</v>
      </c>
    </row>
    <row r="117" spans="2:15" x14ac:dyDescent="0.25">
      <c r="B117" s="6" t="s">
        <v>168</v>
      </c>
      <c r="C117" s="7">
        <f>SUM('1-6'!V116,'6-12'!V116)</f>
        <v>14340</v>
      </c>
      <c r="D117" s="7">
        <f>SUM('1-6'!W116,'6-12'!W116)</f>
        <v>11393</v>
      </c>
      <c r="E117" s="7">
        <f>SUM('1-6'!X116,'6-12'!X116)</f>
        <v>8028</v>
      </c>
      <c r="F117" s="10">
        <f t="shared" si="4"/>
        <v>6005.8031099999998</v>
      </c>
      <c r="M117" s="10">
        <f t="shared" si="5"/>
        <v>2609.163</v>
      </c>
      <c r="N117" s="10">
        <f t="shared" si="6"/>
        <v>1448.1642300000001</v>
      </c>
      <c r="O117" s="10">
        <f t="shared" si="7"/>
        <v>1948.47588</v>
      </c>
    </row>
    <row r="118" spans="2:15" x14ac:dyDescent="0.25">
      <c r="B118" s="6" t="s">
        <v>170</v>
      </c>
      <c r="C118" s="7">
        <f>SUM('1-6'!V117,'6-12'!V117)</f>
        <v>0</v>
      </c>
      <c r="D118" s="7">
        <f>SUM('1-6'!W117,'6-12'!W117)</f>
        <v>0</v>
      </c>
      <c r="E118" s="7">
        <f>SUM('1-6'!X117,'6-12'!X117)</f>
        <v>0</v>
      </c>
      <c r="F118" s="10">
        <f t="shared" si="4"/>
        <v>0</v>
      </c>
      <c r="M118" s="10">
        <f t="shared" si="5"/>
        <v>0</v>
      </c>
      <c r="N118" s="10">
        <f t="shared" si="6"/>
        <v>0</v>
      </c>
      <c r="O118" s="10">
        <f t="shared" si="7"/>
        <v>0</v>
      </c>
    </row>
    <row r="119" spans="2:15" x14ac:dyDescent="0.25">
      <c r="B119" s="6" t="s">
        <v>172</v>
      </c>
      <c r="C119" s="7">
        <f>SUM('1-6'!V118,'6-12'!V118)</f>
        <v>1762</v>
      </c>
      <c r="D119" s="7">
        <f>SUM('1-6'!W118,'6-12'!W118)</f>
        <v>1441</v>
      </c>
      <c r="E119" s="7">
        <f>SUM('1-6'!X118,'6-12'!X118)</f>
        <v>1002</v>
      </c>
      <c r="F119" s="10">
        <f t="shared" si="4"/>
        <v>746.95683000000008</v>
      </c>
      <c r="M119" s="10">
        <f t="shared" si="5"/>
        <v>320.59590000000003</v>
      </c>
      <c r="N119" s="10">
        <f t="shared" si="6"/>
        <v>183.16551000000001</v>
      </c>
      <c r="O119" s="10">
        <f t="shared" si="7"/>
        <v>243.19542000000001</v>
      </c>
    </row>
    <row r="120" spans="2:15" x14ac:dyDescent="0.25">
      <c r="B120" s="6" t="s">
        <v>174</v>
      </c>
      <c r="C120" s="7">
        <f>SUM('1-6'!V119,'6-12'!V119)</f>
        <v>910</v>
      </c>
      <c r="D120" s="7">
        <f>SUM('1-6'!W119,'6-12'!W119)</f>
        <v>737</v>
      </c>
      <c r="E120" s="7">
        <f>SUM('1-6'!X119,'6-12'!X119)</f>
        <v>542</v>
      </c>
      <c r="F120" s="10">
        <f t="shared" si="4"/>
        <v>390.80339000000004</v>
      </c>
      <c r="M120" s="10">
        <f t="shared" si="5"/>
        <v>165.5745</v>
      </c>
      <c r="N120" s="10">
        <f t="shared" si="6"/>
        <v>93.680070000000001</v>
      </c>
      <c r="O120" s="10">
        <f t="shared" si="7"/>
        <v>131.54882000000001</v>
      </c>
    </row>
    <row r="121" spans="2:15" x14ac:dyDescent="0.25">
      <c r="B121" s="6" t="s">
        <v>177</v>
      </c>
      <c r="C121" s="7">
        <f>SUM('1-6'!V120,'6-12'!V120)</f>
        <v>12666</v>
      </c>
      <c r="D121" s="7">
        <f>SUM('1-6'!W120,'6-12'!W120)</f>
        <v>6404</v>
      </c>
      <c r="E121" s="7">
        <f>SUM('1-6'!X120,'6-12'!X120)</f>
        <v>2431</v>
      </c>
      <c r="F121" s="10">
        <f t="shared" si="4"/>
        <v>3708.61915</v>
      </c>
      <c r="M121" s="10">
        <f t="shared" si="5"/>
        <v>2304.5787</v>
      </c>
      <c r="N121" s="10">
        <f t="shared" si="6"/>
        <v>814.01243999999997</v>
      </c>
      <c r="O121" s="10">
        <f t="shared" si="7"/>
        <v>590.02800999999999</v>
      </c>
    </row>
    <row r="122" spans="2:15" x14ac:dyDescent="0.25">
      <c r="B122" s="6" t="s">
        <v>179</v>
      </c>
      <c r="C122" s="7">
        <f>SUM('1-6'!V121,'6-12'!V121)</f>
        <v>73</v>
      </c>
      <c r="D122" s="7">
        <f>SUM('1-6'!W121,'6-12'!W121)</f>
        <v>36</v>
      </c>
      <c r="E122" s="7">
        <f>SUM('1-6'!X121,'6-12'!X121)</f>
        <v>0</v>
      </c>
      <c r="F122" s="10">
        <f t="shared" si="4"/>
        <v>17.858309999999999</v>
      </c>
      <c r="M122" s="10">
        <f t="shared" si="5"/>
        <v>13.282349999999999</v>
      </c>
      <c r="N122" s="10">
        <f t="shared" si="6"/>
        <v>4.5759600000000002</v>
      </c>
      <c r="O122" s="10">
        <f t="shared" si="7"/>
        <v>0</v>
      </c>
    </row>
    <row r="123" spans="2:15" x14ac:dyDescent="0.25">
      <c r="B123" s="6" t="s">
        <v>181</v>
      </c>
      <c r="C123" s="7">
        <f>SUM('1-6'!V122,'6-12'!V122)</f>
        <v>38620</v>
      </c>
      <c r="D123" s="7">
        <f>SUM('1-6'!W122,'6-12'!W122)</f>
        <v>25140</v>
      </c>
      <c r="E123" s="7">
        <f>SUM('1-6'!X122,'6-12'!X122)</f>
        <v>23650</v>
      </c>
      <c r="F123" s="10">
        <f t="shared" si="4"/>
        <v>15962.545899999999</v>
      </c>
      <c r="M123" s="10">
        <f t="shared" si="5"/>
        <v>7026.9089999999997</v>
      </c>
      <c r="N123" s="10">
        <f t="shared" si="6"/>
        <v>3195.5454</v>
      </c>
      <c r="O123" s="10">
        <f t="shared" si="7"/>
        <v>5740.0915000000005</v>
      </c>
    </row>
    <row r="124" spans="2:15" x14ac:dyDescent="0.25">
      <c r="B124" s="6" t="s">
        <v>183</v>
      </c>
      <c r="C124" s="7">
        <f>SUM('1-6'!V123,'6-12'!V123)</f>
        <v>7933</v>
      </c>
      <c r="D124" s="7">
        <f>SUM('1-6'!W123,'6-12'!W123)</f>
        <v>4942</v>
      </c>
      <c r="E124" s="7">
        <f>SUM('1-6'!X123,'6-12'!X123)</f>
        <v>4247</v>
      </c>
      <c r="F124" s="10">
        <f t="shared" si="4"/>
        <v>3102.3763399999998</v>
      </c>
      <c r="M124" s="10">
        <f t="shared" si="5"/>
        <v>1443.4093499999999</v>
      </c>
      <c r="N124" s="10">
        <f t="shared" si="6"/>
        <v>628.17762000000005</v>
      </c>
      <c r="O124" s="10">
        <f t="shared" si="7"/>
        <v>1030.78937</v>
      </c>
    </row>
    <row r="125" spans="2:15" x14ac:dyDescent="0.25">
      <c r="B125" s="6" t="s">
        <v>185</v>
      </c>
      <c r="C125" s="7">
        <f>SUM('1-6'!V124,'6-12'!V124)</f>
        <v>2014</v>
      </c>
      <c r="D125" s="7">
        <f>SUM('1-6'!W124,'6-12'!W124)</f>
        <v>1592</v>
      </c>
      <c r="E125" s="7">
        <f>SUM('1-6'!X124,'6-12'!X124)</f>
        <v>975</v>
      </c>
      <c r="F125" s="10">
        <f t="shared" si="4"/>
        <v>805.44866999999999</v>
      </c>
      <c r="M125" s="10">
        <f t="shared" si="5"/>
        <v>366.44729999999998</v>
      </c>
      <c r="N125" s="10">
        <f t="shared" si="6"/>
        <v>202.35911999999999</v>
      </c>
      <c r="O125" s="10">
        <f t="shared" si="7"/>
        <v>236.64225000000002</v>
      </c>
    </row>
    <row r="126" spans="2:15" x14ac:dyDescent="0.25">
      <c r="B126" s="6" t="s">
        <v>187</v>
      </c>
      <c r="C126" s="7">
        <f>SUM('1-6'!V125,'6-12'!V125)</f>
        <v>4000</v>
      </c>
      <c r="D126" s="7">
        <f>SUM('1-6'!W125,'6-12'!W125)</f>
        <v>2373</v>
      </c>
      <c r="E126" s="7">
        <f>SUM('1-6'!X125,'6-12'!X125)</f>
        <v>3593</v>
      </c>
      <c r="F126" s="10">
        <f t="shared" si="4"/>
        <v>1901.4890599999999</v>
      </c>
      <c r="M126" s="10">
        <f t="shared" si="5"/>
        <v>727.8</v>
      </c>
      <c r="N126" s="10">
        <f t="shared" si="6"/>
        <v>301.63202999999999</v>
      </c>
      <c r="O126" s="10">
        <f t="shared" si="7"/>
        <v>872.05703000000005</v>
      </c>
    </row>
    <row r="127" spans="2:15" x14ac:dyDescent="0.25">
      <c r="B127" s="6" t="s">
        <v>189</v>
      </c>
      <c r="C127" s="7">
        <f>SUM('1-6'!V126,'6-12'!V126)</f>
        <v>37</v>
      </c>
      <c r="D127" s="7">
        <f>SUM('1-6'!W126,'6-12'!W126)</f>
        <v>14</v>
      </c>
      <c r="E127" s="7">
        <f>SUM('1-6'!X126,'6-12'!X126)</f>
        <v>0</v>
      </c>
      <c r="F127" s="10">
        <f t="shared" si="4"/>
        <v>8.5116899999999998</v>
      </c>
      <c r="M127" s="10">
        <f t="shared" si="5"/>
        <v>6.7321499999999999</v>
      </c>
      <c r="N127" s="10">
        <f t="shared" si="6"/>
        <v>1.7795399999999999</v>
      </c>
      <c r="O127" s="10">
        <f t="shared" si="7"/>
        <v>0</v>
      </c>
    </row>
    <row r="128" spans="2:15" x14ac:dyDescent="0.25">
      <c r="B128" s="6" t="s">
        <v>191</v>
      </c>
      <c r="C128" s="7">
        <f>SUM('1-6'!V127,'6-12'!V127)</f>
        <v>187.6</v>
      </c>
      <c r="D128" s="7">
        <f>SUM('1-6'!W127,'6-12'!W127)</f>
        <v>31</v>
      </c>
      <c r="E128" s="7">
        <f>SUM('1-6'!X127,'6-12'!X127)</f>
        <v>14</v>
      </c>
      <c r="F128" s="10">
        <f t="shared" si="4"/>
        <v>41.472169999999998</v>
      </c>
      <c r="M128" s="10">
        <f t="shared" si="5"/>
        <v>34.13382</v>
      </c>
      <c r="N128" s="10">
        <f t="shared" si="6"/>
        <v>3.94041</v>
      </c>
      <c r="O128" s="10">
        <f t="shared" si="7"/>
        <v>3.3979400000000002</v>
      </c>
    </row>
    <row r="129" spans="2:15" x14ac:dyDescent="0.25">
      <c r="B129" s="6" t="s">
        <v>191</v>
      </c>
      <c r="C129" s="7">
        <f>SUM('1-6'!V128,'6-12'!V128)</f>
        <v>101326</v>
      </c>
      <c r="D129" s="7">
        <f>SUM('1-6'!W128,'6-12'!W128)</f>
        <v>80695</v>
      </c>
      <c r="E129" s="7">
        <f>SUM('1-6'!X128,'6-12'!X128)</f>
        <v>55053</v>
      </c>
      <c r="F129" s="10">
        <f t="shared" si="4"/>
        <v>42055.320780000002</v>
      </c>
      <c r="M129" s="10">
        <f t="shared" si="5"/>
        <v>18436.2657</v>
      </c>
      <c r="N129" s="10">
        <f t="shared" si="6"/>
        <v>10257.141449999999</v>
      </c>
      <c r="O129" s="10">
        <f t="shared" si="7"/>
        <v>13361.913630000001</v>
      </c>
    </row>
    <row r="130" spans="2:15" x14ac:dyDescent="0.25">
      <c r="B130" s="6" t="s">
        <v>194</v>
      </c>
      <c r="C130" s="7">
        <f>SUM('1-6'!V129,'6-12'!V129)</f>
        <v>64750</v>
      </c>
      <c r="D130" s="7">
        <f>SUM('1-6'!W129,'6-12'!W129)</f>
        <v>45170</v>
      </c>
      <c r="E130" s="7">
        <f>SUM('1-6'!X129,'6-12'!X129)</f>
        <v>37090</v>
      </c>
      <c r="F130" s="10">
        <f t="shared" si="4"/>
        <v>26524.935099999999</v>
      </c>
      <c r="M130" s="10">
        <f t="shared" si="5"/>
        <v>11781.262500000001</v>
      </c>
      <c r="N130" s="10">
        <f t="shared" si="6"/>
        <v>5741.5586999999996</v>
      </c>
      <c r="O130" s="10">
        <f t="shared" si="7"/>
        <v>9002.1139000000003</v>
      </c>
    </row>
    <row r="131" spans="2:15" x14ac:dyDescent="0.25">
      <c r="B131" s="6" t="s">
        <v>196</v>
      </c>
      <c r="C131" s="7">
        <f>SUM('1-6'!V130,'6-12'!V130)</f>
        <v>84</v>
      </c>
      <c r="D131" s="7">
        <f>SUM('1-6'!W130,'6-12'!W130)</f>
        <v>64</v>
      </c>
      <c r="E131" s="7">
        <f>SUM('1-6'!X130,'6-12'!X130)</f>
        <v>49</v>
      </c>
      <c r="F131" s="10">
        <f t="shared" ref="F131:F179" si="8">SUM(M131,N131,O131)</f>
        <v>35.311630000000001</v>
      </c>
      <c r="M131" s="10">
        <f t="shared" ref="M131:M179" si="9">C131*$I$4</f>
        <v>15.283799999999999</v>
      </c>
      <c r="N131" s="10">
        <f t="shared" ref="N131:N179" si="10">D131*$J$4</f>
        <v>8.13504</v>
      </c>
      <c r="O131" s="10">
        <f t="shared" ref="O131:O179" si="11">E131*$K$4</f>
        <v>11.89279</v>
      </c>
    </row>
    <row r="132" spans="2:15" x14ac:dyDescent="0.25">
      <c r="B132" s="6" t="s">
        <v>198</v>
      </c>
      <c r="C132" s="7">
        <f>SUM('1-6'!V131,'6-12'!V131)</f>
        <v>64</v>
      </c>
      <c r="D132" s="7">
        <f>SUM('1-6'!W131,'6-12'!W131)</f>
        <v>33</v>
      </c>
      <c r="E132" s="7">
        <f>SUM('1-6'!X131,'6-12'!X131)</f>
        <v>0</v>
      </c>
      <c r="F132" s="10">
        <f t="shared" si="8"/>
        <v>15.83943</v>
      </c>
      <c r="M132" s="10">
        <f t="shared" si="9"/>
        <v>11.6448</v>
      </c>
      <c r="N132" s="10">
        <f t="shared" si="10"/>
        <v>4.1946300000000001</v>
      </c>
      <c r="O132" s="10">
        <f t="shared" si="11"/>
        <v>0</v>
      </c>
    </row>
    <row r="133" spans="2:15" x14ac:dyDescent="0.25">
      <c r="B133" s="6" t="s">
        <v>200</v>
      </c>
      <c r="C133" s="7">
        <f>SUM('1-6'!V132,'6-12'!V132)</f>
        <v>0</v>
      </c>
      <c r="D133" s="7">
        <f>SUM('1-6'!W132,'6-12'!W132)</f>
        <v>0</v>
      </c>
      <c r="E133" s="7">
        <f>SUM('1-6'!X132,'6-12'!X132)</f>
        <v>0</v>
      </c>
      <c r="F133" s="10">
        <f t="shared" si="8"/>
        <v>0</v>
      </c>
      <c r="M133" s="10">
        <f t="shared" si="9"/>
        <v>0</v>
      </c>
      <c r="N133" s="10">
        <f t="shared" si="10"/>
        <v>0</v>
      </c>
      <c r="O133" s="10">
        <f t="shared" si="11"/>
        <v>0</v>
      </c>
    </row>
    <row r="134" spans="2:15" x14ac:dyDescent="0.25">
      <c r="B134" s="6" t="s">
        <v>202</v>
      </c>
      <c r="C134" s="7">
        <f>SUM('1-6'!V133,'6-12'!V133)</f>
        <v>85</v>
      </c>
      <c r="D134" s="7">
        <f>SUM('1-6'!W133,'6-12'!W133)</f>
        <v>41</v>
      </c>
      <c r="E134" s="7">
        <f>SUM('1-6'!X133,'6-12'!X133)</f>
        <v>0</v>
      </c>
      <c r="F134" s="10">
        <f t="shared" si="8"/>
        <v>20.67726</v>
      </c>
      <c r="M134" s="10">
        <f t="shared" si="9"/>
        <v>15.46575</v>
      </c>
      <c r="N134" s="10">
        <f t="shared" si="10"/>
        <v>5.2115099999999996</v>
      </c>
      <c r="O134" s="10">
        <f t="shared" si="11"/>
        <v>0</v>
      </c>
    </row>
    <row r="135" spans="2:15" x14ac:dyDescent="0.25">
      <c r="B135" s="6" t="s">
        <v>204</v>
      </c>
      <c r="C135" s="7">
        <f>SUM('1-6'!V134,'6-12'!V134)</f>
        <v>6680</v>
      </c>
      <c r="D135" s="7">
        <f>SUM('1-6'!W134,'6-12'!W134)</f>
        <v>3553</v>
      </c>
      <c r="E135" s="7">
        <f>SUM('1-6'!X134,'6-12'!X134)</f>
        <v>3861</v>
      </c>
      <c r="F135" s="10">
        <f t="shared" si="8"/>
        <v>2604.1511399999999</v>
      </c>
      <c r="M135" s="10">
        <f t="shared" si="9"/>
        <v>1215.4259999999999</v>
      </c>
      <c r="N135" s="10">
        <f t="shared" si="10"/>
        <v>451.62182999999999</v>
      </c>
      <c r="O135" s="10">
        <f t="shared" si="11"/>
        <v>937.10331000000008</v>
      </c>
    </row>
    <row r="136" spans="2:15" x14ac:dyDescent="0.25">
      <c r="B136" s="6" t="s">
        <v>206</v>
      </c>
      <c r="C136" s="7">
        <f>SUM('1-6'!V135,'6-12'!V135)</f>
        <v>27050</v>
      </c>
      <c r="D136" s="7">
        <f>SUM('1-6'!W135,'6-12'!W135)</f>
        <v>18450</v>
      </c>
      <c r="E136" s="7">
        <f>SUM('1-6'!X135,'6-12'!X135)</f>
        <v>14500</v>
      </c>
      <c r="F136" s="10">
        <f t="shared" si="8"/>
        <v>10786.222000000002</v>
      </c>
      <c r="M136" s="10">
        <f t="shared" si="9"/>
        <v>4921.7475000000004</v>
      </c>
      <c r="N136" s="10">
        <f t="shared" si="10"/>
        <v>2345.1795000000002</v>
      </c>
      <c r="O136" s="10">
        <f t="shared" si="11"/>
        <v>3519.2950000000001</v>
      </c>
    </row>
    <row r="137" spans="2:15" x14ac:dyDescent="0.25">
      <c r="B137" s="6" t="s">
        <v>208</v>
      </c>
      <c r="C137" s="7">
        <f>SUM('1-6'!V136,'6-12'!V136)</f>
        <v>6049</v>
      </c>
      <c r="D137" s="7">
        <f>SUM('1-6'!W136,'6-12'!W136)</f>
        <v>2308</v>
      </c>
      <c r="E137" s="7">
        <f>SUM('1-6'!X136,'6-12'!X136)</f>
        <v>0</v>
      </c>
      <c r="F137" s="10">
        <f t="shared" si="8"/>
        <v>1393.98543</v>
      </c>
      <c r="M137" s="10">
        <f t="shared" si="9"/>
        <v>1100.61555</v>
      </c>
      <c r="N137" s="10">
        <f t="shared" si="10"/>
        <v>293.36988000000002</v>
      </c>
      <c r="O137" s="10">
        <f t="shared" si="11"/>
        <v>0</v>
      </c>
    </row>
    <row r="138" spans="2:15" x14ac:dyDescent="0.25">
      <c r="B138" s="6" t="s">
        <v>210</v>
      </c>
      <c r="C138" s="7">
        <f>SUM('1-6'!V137,'6-12'!V137)</f>
        <v>4258</v>
      </c>
      <c r="D138" s="7">
        <f>SUM('1-6'!W137,'6-12'!W137)</f>
        <v>2470</v>
      </c>
      <c r="E138" s="7">
        <f>SUM('1-6'!X137,'6-12'!X137)</f>
        <v>2018</v>
      </c>
      <c r="F138" s="10">
        <f t="shared" si="8"/>
        <v>1578.4935800000001</v>
      </c>
      <c r="M138" s="10">
        <f t="shared" si="9"/>
        <v>774.74310000000003</v>
      </c>
      <c r="N138" s="10">
        <f t="shared" si="10"/>
        <v>313.96170000000001</v>
      </c>
      <c r="O138" s="10">
        <f t="shared" si="11"/>
        <v>489.78878000000003</v>
      </c>
    </row>
    <row r="139" spans="2:15" x14ac:dyDescent="0.25">
      <c r="B139" s="6" t="s">
        <v>212</v>
      </c>
      <c r="C139" s="7">
        <f>SUM('1-6'!V138,'6-12'!V138)</f>
        <v>98</v>
      </c>
      <c r="D139" s="7">
        <f>SUM('1-6'!W138,'6-12'!W138)</f>
        <v>81</v>
      </c>
      <c r="E139" s="7">
        <f>SUM('1-6'!X138,'6-12'!X138)</f>
        <v>55</v>
      </c>
      <c r="F139" s="10">
        <f t="shared" si="8"/>
        <v>41.476059999999997</v>
      </c>
      <c r="M139" s="10">
        <f t="shared" si="9"/>
        <v>17.831099999999999</v>
      </c>
      <c r="N139" s="10">
        <f t="shared" si="10"/>
        <v>10.295909999999999</v>
      </c>
      <c r="O139" s="10">
        <f t="shared" si="11"/>
        <v>13.34905</v>
      </c>
    </row>
    <row r="140" spans="2:15" x14ac:dyDescent="0.25">
      <c r="B140" s="6" t="s">
        <v>214</v>
      </c>
      <c r="C140" s="7">
        <f>SUM('1-6'!V139,'6-12'!V139)</f>
        <v>15</v>
      </c>
      <c r="D140" s="7">
        <f>SUM('1-6'!W139,'6-12'!W139)</f>
        <v>13</v>
      </c>
      <c r="E140" s="7">
        <f>SUM('1-6'!X139,'6-12'!X139)</f>
        <v>9</v>
      </c>
      <c r="F140" s="10">
        <f t="shared" si="8"/>
        <v>6.5660699999999999</v>
      </c>
      <c r="M140" s="10">
        <f t="shared" si="9"/>
        <v>2.72925</v>
      </c>
      <c r="N140" s="10">
        <f t="shared" si="10"/>
        <v>1.6524300000000001</v>
      </c>
      <c r="O140" s="10">
        <f t="shared" si="11"/>
        <v>2.1843900000000001</v>
      </c>
    </row>
    <row r="141" spans="2:15" x14ac:dyDescent="0.25">
      <c r="B141" s="6" t="s">
        <v>216</v>
      </c>
      <c r="C141" s="7">
        <f>SUM('1-6'!V140,'6-12'!V140)</f>
        <v>5237</v>
      </c>
      <c r="D141" s="7">
        <f>SUM('1-6'!W140,'6-12'!W140)</f>
        <v>4586</v>
      </c>
      <c r="E141" s="7">
        <f>SUM('1-6'!X140,'6-12'!X140)</f>
        <v>3791</v>
      </c>
      <c r="F141" s="10">
        <f t="shared" si="8"/>
        <v>2455.9122200000002</v>
      </c>
      <c r="M141" s="10">
        <f t="shared" si="9"/>
        <v>952.87215000000003</v>
      </c>
      <c r="N141" s="10">
        <f t="shared" si="10"/>
        <v>582.92646000000002</v>
      </c>
      <c r="O141" s="10">
        <f t="shared" si="11"/>
        <v>920.11360999999999</v>
      </c>
    </row>
    <row r="142" spans="2:15" x14ac:dyDescent="0.25">
      <c r="B142" s="6" t="s">
        <v>218</v>
      </c>
      <c r="C142" s="7">
        <f>SUM('1-6'!V141,'6-12'!V141)</f>
        <v>435</v>
      </c>
      <c r="D142" s="7">
        <f>SUM('1-6'!W141,'6-12'!W141)</f>
        <v>1</v>
      </c>
      <c r="E142" s="7">
        <f>SUM('1-6'!X141,'6-12'!X141)</f>
        <v>0</v>
      </c>
      <c r="F142" s="10">
        <f t="shared" si="8"/>
        <v>79.275360000000006</v>
      </c>
      <c r="M142" s="10">
        <f t="shared" si="9"/>
        <v>79.148250000000004</v>
      </c>
      <c r="N142" s="10">
        <f t="shared" si="10"/>
        <v>0.12711</v>
      </c>
      <c r="O142" s="10">
        <f t="shared" si="11"/>
        <v>0</v>
      </c>
    </row>
    <row r="143" spans="2:15" x14ac:dyDescent="0.25">
      <c r="B143" s="6" t="s">
        <v>220</v>
      </c>
      <c r="C143" s="7">
        <f>SUM('1-6'!V142,'6-12'!V142)</f>
        <v>9210</v>
      </c>
      <c r="D143" s="7">
        <f>SUM('1-6'!W142,'6-12'!W142)</f>
        <v>4167</v>
      </c>
      <c r="E143" s="7">
        <f>SUM('1-6'!X142,'6-12'!X142)</f>
        <v>3396</v>
      </c>
      <c r="F143" s="10">
        <f t="shared" si="8"/>
        <v>3029.6700300000002</v>
      </c>
      <c r="M143" s="10">
        <f t="shared" si="9"/>
        <v>1675.7595000000001</v>
      </c>
      <c r="N143" s="10">
        <f t="shared" si="10"/>
        <v>529.66737000000001</v>
      </c>
      <c r="O143" s="10">
        <f t="shared" si="11"/>
        <v>824.24315999999999</v>
      </c>
    </row>
    <row r="144" spans="2:15" x14ac:dyDescent="0.25">
      <c r="B144" s="6" t="s">
        <v>222</v>
      </c>
      <c r="C144" s="7">
        <f>SUM('1-6'!V143,'6-12'!V143)</f>
        <v>36</v>
      </c>
      <c r="D144" s="7">
        <f>SUM('1-6'!W143,'6-12'!W143)</f>
        <v>34</v>
      </c>
      <c r="E144" s="7">
        <f>SUM('1-6'!X143,'6-12'!X143)</f>
        <v>0</v>
      </c>
      <c r="F144" s="10">
        <f t="shared" si="8"/>
        <v>10.87194</v>
      </c>
      <c r="M144" s="10">
        <f t="shared" si="9"/>
        <v>6.5502000000000002</v>
      </c>
      <c r="N144" s="10">
        <f t="shared" si="10"/>
        <v>4.3217400000000001</v>
      </c>
      <c r="O144" s="10">
        <f t="shared" si="11"/>
        <v>0</v>
      </c>
    </row>
    <row r="145" spans="2:15" x14ac:dyDescent="0.25">
      <c r="B145" s="6" t="s">
        <v>224</v>
      </c>
      <c r="C145" s="7">
        <f>SUM('1-6'!V144,'6-12'!V144)</f>
        <v>30</v>
      </c>
      <c r="D145" s="7">
        <f>SUM('1-6'!W144,'6-12'!W144)</f>
        <v>108</v>
      </c>
      <c r="E145" s="7">
        <f>SUM('1-6'!X144,'6-12'!X144)</f>
        <v>40</v>
      </c>
      <c r="F145" s="10">
        <f t="shared" si="8"/>
        <v>28.894780000000001</v>
      </c>
      <c r="M145" s="10">
        <f t="shared" si="9"/>
        <v>5.4584999999999999</v>
      </c>
      <c r="N145" s="10">
        <f t="shared" si="10"/>
        <v>13.727880000000001</v>
      </c>
      <c r="O145" s="10">
        <f t="shared" si="11"/>
        <v>9.708400000000001</v>
      </c>
    </row>
    <row r="146" spans="2:15" x14ac:dyDescent="0.25">
      <c r="B146" s="6" t="s">
        <v>226</v>
      </c>
      <c r="C146" s="7">
        <f>SUM('1-6'!V145,'6-12'!V145)</f>
        <v>2654</v>
      </c>
      <c r="D146" s="7">
        <f>SUM('1-6'!W145,'6-12'!W145)</f>
        <v>886</v>
      </c>
      <c r="E146" s="7">
        <f>SUM('1-6'!X145,'6-12'!X145)</f>
        <v>1600</v>
      </c>
      <c r="F146" s="10">
        <f t="shared" si="8"/>
        <v>983.85076000000004</v>
      </c>
      <c r="M146" s="10">
        <f t="shared" si="9"/>
        <v>482.89530000000002</v>
      </c>
      <c r="N146" s="10">
        <f t="shared" si="10"/>
        <v>112.61946</v>
      </c>
      <c r="O146" s="10">
        <f t="shared" si="11"/>
        <v>388.33600000000001</v>
      </c>
    </row>
    <row r="147" spans="2:15" x14ac:dyDescent="0.25">
      <c r="B147" s="6" t="s">
        <v>228</v>
      </c>
      <c r="C147" s="7">
        <f>SUM('1-6'!V146,'6-12'!V146)</f>
        <v>12108</v>
      </c>
      <c r="D147" s="7">
        <f>SUM('1-6'!W146,'6-12'!W146)</f>
        <v>6429</v>
      </c>
      <c r="E147" s="7">
        <f>SUM('1-6'!X146,'6-12'!X146)</f>
        <v>4526</v>
      </c>
      <c r="F147" s="10">
        <f t="shared" si="8"/>
        <v>4118.7462500000001</v>
      </c>
      <c r="M147" s="10">
        <f t="shared" si="9"/>
        <v>2203.0506</v>
      </c>
      <c r="N147" s="10">
        <f t="shared" si="10"/>
        <v>817.19019000000003</v>
      </c>
      <c r="O147" s="10">
        <f t="shared" si="11"/>
        <v>1098.5054600000001</v>
      </c>
    </row>
    <row r="148" spans="2:15" x14ac:dyDescent="0.25">
      <c r="B148" s="6" t="s">
        <v>230</v>
      </c>
      <c r="C148" s="7">
        <f>SUM('1-6'!V147,'6-12'!V147)</f>
        <v>31569</v>
      </c>
      <c r="D148" s="7">
        <f>SUM('1-6'!W147,'6-12'!W147)</f>
        <v>15533</v>
      </c>
      <c r="E148" s="7">
        <f>SUM('1-6'!X147,'6-12'!X147)</f>
        <v>10791</v>
      </c>
      <c r="F148" s="10">
        <f t="shared" si="8"/>
        <v>10337.46279</v>
      </c>
      <c r="M148" s="10">
        <f t="shared" si="9"/>
        <v>5743.97955</v>
      </c>
      <c r="N148" s="10">
        <f t="shared" si="10"/>
        <v>1974.3996300000001</v>
      </c>
      <c r="O148" s="10">
        <f t="shared" si="11"/>
        <v>2619.0836100000001</v>
      </c>
    </row>
    <row r="149" spans="2:15" x14ac:dyDescent="0.25">
      <c r="B149" s="6" t="s">
        <v>232</v>
      </c>
      <c r="C149" s="7">
        <f>SUM('1-6'!V148,'6-12'!V148)</f>
        <v>0</v>
      </c>
      <c r="D149" s="7">
        <f>SUM('1-6'!W148,'6-12'!W148)</f>
        <v>0</v>
      </c>
      <c r="E149" s="7">
        <f>SUM('1-6'!X148,'6-12'!X148)</f>
        <v>0</v>
      </c>
      <c r="F149" s="10">
        <f t="shared" si="8"/>
        <v>0</v>
      </c>
      <c r="M149" s="10">
        <f t="shared" si="9"/>
        <v>0</v>
      </c>
      <c r="N149" s="10">
        <f t="shared" si="10"/>
        <v>0</v>
      </c>
      <c r="O149" s="10">
        <f t="shared" si="11"/>
        <v>0</v>
      </c>
    </row>
    <row r="150" spans="2:15" x14ac:dyDescent="0.25">
      <c r="B150" s="6" t="s">
        <v>234</v>
      </c>
      <c r="C150" s="7">
        <f>SUM('1-6'!V149,'6-12'!V149)</f>
        <v>72280</v>
      </c>
      <c r="D150" s="7">
        <f>SUM('1-6'!W149,'6-12'!W149)</f>
        <v>54130</v>
      </c>
      <c r="E150" s="7">
        <f>SUM('1-6'!X149,'6-12'!X149)</f>
        <v>38220</v>
      </c>
      <c r="F150" s="10">
        <f t="shared" si="8"/>
        <v>29308.186499999996</v>
      </c>
      <c r="M150" s="10">
        <f t="shared" si="9"/>
        <v>13151.346</v>
      </c>
      <c r="N150" s="10">
        <f t="shared" si="10"/>
        <v>6880.4642999999996</v>
      </c>
      <c r="O150" s="10">
        <f t="shared" si="11"/>
        <v>9276.3762000000006</v>
      </c>
    </row>
    <row r="151" spans="2:15" x14ac:dyDescent="0.25">
      <c r="B151" s="6" t="s">
        <v>236</v>
      </c>
      <c r="C151" s="7">
        <f>SUM('1-6'!V150,'6-12'!V150)</f>
        <v>69</v>
      </c>
      <c r="D151" s="7">
        <f>SUM('1-6'!W150,'6-12'!W150)</f>
        <v>36</v>
      </c>
      <c r="E151" s="7">
        <f>SUM('1-6'!X150,'6-12'!X150)</f>
        <v>0</v>
      </c>
      <c r="F151" s="10">
        <f t="shared" si="8"/>
        <v>17.130510000000001</v>
      </c>
      <c r="M151" s="10">
        <f t="shared" si="9"/>
        <v>12.554550000000001</v>
      </c>
      <c r="N151" s="10">
        <f t="shared" si="10"/>
        <v>4.5759600000000002</v>
      </c>
      <c r="O151" s="10">
        <f t="shared" si="11"/>
        <v>0</v>
      </c>
    </row>
    <row r="152" spans="2:15" x14ac:dyDescent="0.25">
      <c r="B152" s="6" t="s">
        <v>238</v>
      </c>
      <c r="C152" s="7">
        <f>SUM('1-6'!V151,'6-12'!V151)</f>
        <v>7624</v>
      </c>
      <c r="D152" s="7">
        <f>SUM('1-6'!W151,'6-12'!W151)</f>
        <v>3070</v>
      </c>
      <c r="E152" s="7">
        <f>SUM('1-6'!X151,'6-12'!X151)</f>
        <v>3154</v>
      </c>
      <c r="F152" s="10">
        <f t="shared" si="8"/>
        <v>2542.92184</v>
      </c>
      <c r="M152" s="10">
        <f t="shared" si="9"/>
        <v>1387.1867999999999</v>
      </c>
      <c r="N152" s="10">
        <f t="shared" si="10"/>
        <v>390.22770000000003</v>
      </c>
      <c r="O152" s="10">
        <f t="shared" si="11"/>
        <v>765.50734</v>
      </c>
    </row>
    <row r="153" spans="2:15" x14ac:dyDescent="0.25">
      <c r="B153" s="6" t="s">
        <v>240</v>
      </c>
      <c r="C153" s="7">
        <f>SUM('1-6'!V152,'6-12'!V152)</f>
        <v>5849</v>
      </c>
      <c r="D153" s="7">
        <f>SUM('1-6'!W152,'6-12'!W152)</f>
        <v>1652</v>
      </c>
      <c r="E153" s="7">
        <f>SUM('1-6'!X152,'6-12'!X152)</f>
        <v>3465</v>
      </c>
      <c r="F153" s="10">
        <f t="shared" si="8"/>
        <v>2115.2014200000003</v>
      </c>
      <c r="M153" s="10">
        <f t="shared" si="9"/>
        <v>1064.2255500000001</v>
      </c>
      <c r="N153" s="10">
        <f t="shared" si="10"/>
        <v>209.98572000000001</v>
      </c>
      <c r="O153" s="10">
        <f t="shared" si="11"/>
        <v>840.99015000000009</v>
      </c>
    </row>
    <row r="154" spans="2:15" x14ac:dyDescent="0.25">
      <c r="B154" s="6" t="s">
        <v>242</v>
      </c>
      <c r="C154" s="7">
        <f>SUM('1-6'!V153,'6-12'!V153)</f>
        <v>2082</v>
      </c>
      <c r="D154" s="7">
        <f>SUM('1-6'!W153,'6-12'!W153)</f>
        <v>1566</v>
      </c>
      <c r="E154" s="7">
        <f>SUM('1-6'!X153,'6-12'!X153)</f>
        <v>1215</v>
      </c>
      <c r="F154" s="10">
        <f t="shared" si="8"/>
        <v>872.76681000000008</v>
      </c>
      <c r="M154" s="10">
        <f t="shared" si="9"/>
        <v>378.81990000000002</v>
      </c>
      <c r="N154" s="10">
        <f t="shared" si="10"/>
        <v>199.05426</v>
      </c>
      <c r="O154" s="10">
        <f t="shared" si="11"/>
        <v>294.89265</v>
      </c>
    </row>
    <row r="155" spans="2:15" x14ac:dyDescent="0.25">
      <c r="B155" s="6" t="s">
        <v>244</v>
      </c>
      <c r="C155" s="7">
        <f>SUM('1-6'!V154,'6-12'!V154)</f>
        <v>15116</v>
      </c>
      <c r="D155" s="7">
        <f>SUM('1-6'!W154,'6-12'!W154)</f>
        <v>10424</v>
      </c>
      <c r="E155" s="7">
        <f>SUM('1-6'!X154,'6-12'!X154)</f>
        <v>7277</v>
      </c>
      <c r="F155" s="10">
        <f t="shared" si="8"/>
        <v>5841.5515100000002</v>
      </c>
      <c r="M155" s="10">
        <f t="shared" si="9"/>
        <v>2750.3562000000002</v>
      </c>
      <c r="N155" s="10">
        <f t="shared" si="10"/>
        <v>1324.9946400000001</v>
      </c>
      <c r="O155" s="10">
        <f t="shared" si="11"/>
        <v>1766.2006700000002</v>
      </c>
    </row>
    <row r="156" spans="2:15" x14ac:dyDescent="0.25">
      <c r="B156" s="6" t="s">
        <v>246</v>
      </c>
      <c r="C156" s="7">
        <f>SUM('1-6'!V155,'6-12'!V155)</f>
        <v>0</v>
      </c>
      <c r="D156" s="7">
        <f>SUM('1-6'!W155,'6-12'!W155)</f>
        <v>0</v>
      </c>
      <c r="E156" s="7">
        <f>SUM('1-6'!X155,'6-12'!X155)</f>
        <v>0</v>
      </c>
      <c r="F156" s="10">
        <f t="shared" si="8"/>
        <v>0</v>
      </c>
      <c r="M156" s="10">
        <f t="shared" si="9"/>
        <v>0</v>
      </c>
      <c r="N156" s="10">
        <f t="shared" si="10"/>
        <v>0</v>
      </c>
      <c r="O156" s="10">
        <f t="shared" si="11"/>
        <v>0</v>
      </c>
    </row>
    <row r="157" spans="2:15" x14ac:dyDescent="0.25">
      <c r="B157" s="6" t="s">
        <v>248</v>
      </c>
      <c r="C157" s="7">
        <f>SUM('1-6'!V156,'6-12'!V156)</f>
        <v>0</v>
      </c>
      <c r="D157" s="7">
        <f>SUM('1-6'!W156,'6-12'!W156)</f>
        <v>0</v>
      </c>
      <c r="E157" s="7">
        <f>SUM('1-6'!X156,'6-12'!X156)</f>
        <v>0</v>
      </c>
      <c r="F157" s="10">
        <f t="shared" si="8"/>
        <v>0</v>
      </c>
      <c r="M157" s="10">
        <f t="shared" si="9"/>
        <v>0</v>
      </c>
      <c r="N157" s="10">
        <f t="shared" si="10"/>
        <v>0</v>
      </c>
      <c r="O157" s="10">
        <f t="shared" si="11"/>
        <v>0</v>
      </c>
    </row>
    <row r="158" spans="2:15" x14ac:dyDescent="0.25">
      <c r="B158" s="6" t="s">
        <v>250</v>
      </c>
      <c r="C158" s="7">
        <f>SUM('1-6'!V157,'6-12'!V157)</f>
        <v>383</v>
      </c>
      <c r="D158" s="7">
        <f>SUM('1-6'!W157,'6-12'!W157)</f>
        <v>79</v>
      </c>
      <c r="E158" s="7">
        <f>SUM('1-6'!X157,'6-12'!X157)</f>
        <v>114</v>
      </c>
      <c r="F158" s="10">
        <f t="shared" si="8"/>
        <v>107.39748000000002</v>
      </c>
      <c r="M158" s="10">
        <f t="shared" si="9"/>
        <v>69.686850000000007</v>
      </c>
      <c r="N158" s="10">
        <f t="shared" si="10"/>
        <v>10.041690000000001</v>
      </c>
      <c r="O158" s="10">
        <f t="shared" si="11"/>
        <v>27.668940000000003</v>
      </c>
    </row>
    <row r="159" spans="2:15" x14ac:dyDescent="0.25">
      <c r="B159" s="6" t="s">
        <v>252</v>
      </c>
      <c r="C159" s="7">
        <f>SUM('1-6'!V158,'6-12'!V158)</f>
        <v>24</v>
      </c>
      <c r="D159" s="7">
        <f>SUM('1-6'!W158,'6-12'!W158)</f>
        <v>21</v>
      </c>
      <c r="E159" s="7">
        <f>SUM('1-6'!X158,'6-12'!X158)</f>
        <v>11</v>
      </c>
      <c r="F159" s="10">
        <f t="shared" si="8"/>
        <v>9.705919999999999</v>
      </c>
      <c r="M159" s="10">
        <f t="shared" si="9"/>
        <v>4.3667999999999996</v>
      </c>
      <c r="N159" s="10">
        <f t="shared" si="10"/>
        <v>2.6693099999999998</v>
      </c>
      <c r="O159" s="10">
        <f t="shared" si="11"/>
        <v>2.66981</v>
      </c>
    </row>
    <row r="160" spans="2:15" x14ac:dyDescent="0.25">
      <c r="B160" s="6" t="s">
        <v>254</v>
      </c>
      <c r="C160" s="7">
        <f>SUM('1-6'!V159,'6-12'!V159)</f>
        <v>10249</v>
      </c>
      <c r="D160" s="7">
        <f>SUM('1-6'!W159,'6-12'!W159)</f>
        <v>4874</v>
      </c>
      <c r="E160" s="7">
        <f>SUM('1-6'!X159,'6-12'!X159)</f>
        <v>5108</v>
      </c>
      <c r="F160" s="10">
        <f t="shared" si="8"/>
        <v>3724.1023699999996</v>
      </c>
      <c r="M160" s="10">
        <f t="shared" si="9"/>
        <v>1864.80555</v>
      </c>
      <c r="N160" s="10">
        <f t="shared" si="10"/>
        <v>619.53413999999998</v>
      </c>
      <c r="O160" s="10">
        <f t="shared" si="11"/>
        <v>1239.76268</v>
      </c>
    </row>
    <row r="161" spans="2:15" x14ac:dyDescent="0.25">
      <c r="B161" s="6" t="s">
        <v>256</v>
      </c>
      <c r="C161" s="7">
        <f>SUM('1-6'!V160,'6-12'!V160)</f>
        <v>1112</v>
      </c>
      <c r="D161" s="7">
        <f>SUM('1-6'!W160,'6-12'!W160)</f>
        <v>908</v>
      </c>
      <c r="E161" s="7">
        <f>SUM('1-6'!X160,'6-12'!X160)</f>
        <v>486</v>
      </c>
      <c r="F161" s="10">
        <f t="shared" si="8"/>
        <v>435.70134000000002</v>
      </c>
      <c r="M161" s="10">
        <f t="shared" si="9"/>
        <v>202.32839999999999</v>
      </c>
      <c r="N161" s="10">
        <f t="shared" si="10"/>
        <v>115.41588</v>
      </c>
      <c r="O161" s="10">
        <f t="shared" si="11"/>
        <v>117.95706</v>
      </c>
    </row>
    <row r="162" spans="2:15" x14ac:dyDescent="0.25">
      <c r="B162" s="6" t="s">
        <v>258</v>
      </c>
      <c r="C162" s="7">
        <f>SUM('1-6'!V161,'6-12'!V161)</f>
        <v>3111</v>
      </c>
      <c r="D162" s="7">
        <f>SUM('1-6'!W161,'6-12'!W161)</f>
        <v>1888</v>
      </c>
      <c r="E162" s="7">
        <f>SUM('1-6'!X161,'6-12'!X161)</f>
        <v>1307</v>
      </c>
      <c r="F162" s="10">
        <f t="shared" si="8"/>
        <v>1123.2521000000002</v>
      </c>
      <c r="M162" s="10">
        <f t="shared" si="9"/>
        <v>566.04645000000005</v>
      </c>
      <c r="N162" s="10">
        <f t="shared" si="10"/>
        <v>239.98367999999999</v>
      </c>
      <c r="O162" s="10">
        <f t="shared" si="11"/>
        <v>317.22197</v>
      </c>
    </row>
    <row r="163" spans="2:15" x14ac:dyDescent="0.25">
      <c r="B163" s="6" t="s">
        <v>260</v>
      </c>
      <c r="C163" s="7">
        <f>SUM('1-6'!V162,'6-12'!V162)</f>
        <v>2285</v>
      </c>
      <c r="D163" s="7">
        <f>SUM('1-6'!W162,'6-12'!W162)</f>
        <v>1421</v>
      </c>
      <c r="E163" s="7">
        <f>SUM('1-6'!X162,'6-12'!X162)</f>
        <v>1314</v>
      </c>
      <c r="F163" s="10">
        <f t="shared" si="8"/>
        <v>915.3</v>
      </c>
      <c r="M163" s="10">
        <f t="shared" si="9"/>
        <v>415.75574999999998</v>
      </c>
      <c r="N163" s="10">
        <f t="shared" si="10"/>
        <v>180.62331</v>
      </c>
      <c r="O163" s="10">
        <f t="shared" si="11"/>
        <v>318.92094000000003</v>
      </c>
    </row>
    <row r="164" spans="2:15" x14ac:dyDescent="0.25">
      <c r="B164" s="6" t="s">
        <v>262</v>
      </c>
      <c r="C164" s="7">
        <f>SUM('1-6'!V163,'6-12'!V163)</f>
        <v>2560</v>
      </c>
      <c r="D164" s="7">
        <f>SUM('1-6'!W163,'6-12'!W163)</f>
        <v>1863</v>
      </c>
      <c r="E164" s="7">
        <f>SUM('1-6'!X163,'6-12'!X163)</f>
        <v>1462</v>
      </c>
      <c r="F164" s="10">
        <f t="shared" si="8"/>
        <v>1057.43995</v>
      </c>
      <c r="M164" s="10">
        <f t="shared" si="9"/>
        <v>465.79200000000003</v>
      </c>
      <c r="N164" s="10">
        <f t="shared" si="10"/>
        <v>236.80592999999999</v>
      </c>
      <c r="O164" s="10">
        <f t="shared" si="11"/>
        <v>354.84201999999999</v>
      </c>
    </row>
    <row r="165" spans="2:15" x14ac:dyDescent="0.25">
      <c r="B165" s="6" t="s">
        <v>304</v>
      </c>
      <c r="C165" s="7">
        <f>SUM('1-6'!V164,'6-12'!V164)</f>
        <v>10840</v>
      </c>
      <c r="D165" s="7">
        <f>SUM('1-6'!W164,'6-12'!W164)</f>
        <v>7080</v>
      </c>
      <c r="E165" s="7">
        <f>SUM('1-6'!X164,'6-12'!X164)</f>
        <v>5590</v>
      </c>
      <c r="F165" s="10">
        <f t="shared" si="8"/>
        <v>4229.0257000000001</v>
      </c>
      <c r="M165" s="10">
        <f t="shared" si="9"/>
        <v>1972.338</v>
      </c>
      <c r="N165" s="10">
        <f t="shared" si="10"/>
        <v>899.93880000000001</v>
      </c>
      <c r="O165" s="10">
        <f t="shared" si="11"/>
        <v>1356.7489</v>
      </c>
    </row>
    <row r="166" spans="2:15" x14ac:dyDescent="0.25">
      <c r="B166" s="6" t="s">
        <v>265</v>
      </c>
      <c r="C166" s="7">
        <f>SUM('1-6'!V165,'6-12'!V165)</f>
        <v>34732.199999999997</v>
      </c>
      <c r="D166" s="7">
        <f>SUM('1-6'!W165,'6-12'!W165)</f>
        <v>3850</v>
      </c>
      <c r="E166" s="7">
        <f>SUM('1-6'!X165,'6-12'!X165)</f>
        <v>3290</v>
      </c>
      <c r="F166" s="10">
        <f t="shared" si="8"/>
        <v>7607.4131899999993</v>
      </c>
      <c r="M166" s="10">
        <f t="shared" si="9"/>
        <v>6319.5237899999993</v>
      </c>
      <c r="N166" s="10">
        <f t="shared" si="10"/>
        <v>489.37349999999998</v>
      </c>
      <c r="O166" s="10">
        <f t="shared" si="11"/>
        <v>798.51589999999999</v>
      </c>
    </row>
    <row r="167" spans="2:15" x14ac:dyDescent="0.25">
      <c r="B167" s="6" t="s">
        <v>267</v>
      </c>
      <c r="C167" s="7">
        <f>SUM('1-6'!V166,'6-12'!V166)</f>
        <v>5931</v>
      </c>
      <c r="D167" s="7">
        <f>SUM('1-6'!W166,'6-12'!W166)</f>
        <v>2729</v>
      </c>
      <c r="E167" s="7">
        <f>SUM('1-6'!X166,'6-12'!X166)</f>
        <v>2211</v>
      </c>
      <c r="F167" s="10">
        <f t="shared" si="8"/>
        <v>1962.6604499999999</v>
      </c>
      <c r="M167" s="10">
        <f t="shared" si="9"/>
        <v>1079.14545</v>
      </c>
      <c r="N167" s="10">
        <f t="shared" si="10"/>
        <v>346.88319000000001</v>
      </c>
      <c r="O167" s="10">
        <f t="shared" si="11"/>
        <v>536.63180999999997</v>
      </c>
    </row>
    <row r="168" spans="2:15" x14ac:dyDescent="0.25">
      <c r="B168" s="6" t="s">
        <v>269</v>
      </c>
      <c r="C168" s="7">
        <f>SUM('1-6'!V167,'6-12'!V167)</f>
        <v>58</v>
      </c>
      <c r="D168" s="7">
        <f>SUM('1-6'!W167,'6-12'!W167)</f>
        <v>27</v>
      </c>
      <c r="E168" s="7">
        <f>SUM('1-6'!X167,'6-12'!X167)</f>
        <v>0</v>
      </c>
      <c r="F168" s="10">
        <f t="shared" si="8"/>
        <v>13.98507</v>
      </c>
      <c r="M168" s="10">
        <f t="shared" si="9"/>
        <v>10.553100000000001</v>
      </c>
      <c r="N168" s="10">
        <f t="shared" si="10"/>
        <v>3.4319700000000002</v>
      </c>
      <c r="O168" s="10">
        <f t="shared" si="11"/>
        <v>0</v>
      </c>
    </row>
    <row r="169" spans="2:15" x14ac:dyDescent="0.25">
      <c r="B169" s="6" t="s">
        <v>271</v>
      </c>
      <c r="C169" s="7">
        <f>SUM('1-6'!V168,'6-12'!V168)</f>
        <v>4109</v>
      </c>
      <c r="D169" s="7">
        <f>SUM('1-6'!W168,'6-12'!W168)</f>
        <v>3366</v>
      </c>
      <c r="E169" s="7">
        <f>SUM('1-6'!X168,'6-12'!X168)</f>
        <v>2109</v>
      </c>
      <c r="F169" s="10">
        <f t="shared" si="8"/>
        <v>1687.3602000000001</v>
      </c>
      <c r="M169" s="10">
        <f t="shared" si="9"/>
        <v>747.63255000000004</v>
      </c>
      <c r="N169" s="10">
        <f t="shared" si="10"/>
        <v>427.85226</v>
      </c>
      <c r="O169" s="10">
        <f t="shared" si="11"/>
        <v>511.87539000000004</v>
      </c>
    </row>
    <row r="170" spans="2:15" x14ac:dyDescent="0.25">
      <c r="B170" s="6" t="s">
        <v>305</v>
      </c>
      <c r="C170" s="7">
        <f>SUM('1-6'!V169,'6-12'!V169)</f>
        <v>133941</v>
      </c>
      <c r="D170" s="7">
        <f>SUM('1-6'!W169,'6-12'!W169)</f>
        <v>110400</v>
      </c>
      <c r="E170" s="7">
        <f>SUM('1-6'!X169,'6-12'!X169)</f>
        <v>71160</v>
      </c>
      <c r="F170" s="10">
        <f t="shared" si="8"/>
        <v>55674.752550000005</v>
      </c>
      <c r="M170" s="10">
        <f t="shared" si="9"/>
        <v>24370.56495</v>
      </c>
      <c r="N170" s="10">
        <f t="shared" si="10"/>
        <v>14032.944</v>
      </c>
      <c r="O170" s="10">
        <f t="shared" si="11"/>
        <v>17271.243600000002</v>
      </c>
    </row>
    <row r="171" spans="2:15" x14ac:dyDescent="0.25">
      <c r="B171" s="6" t="s">
        <v>274</v>
      </c>
      <c r="C171" s="7">
        <f>SUM('1-6'!V170,'6-12'!V170)</f>
        <v>42</v>
      </c>
      <c r="D171" s="7">
        <f>SUM('1-6'!W170,'6-12'!W170)</f>
        <v>33</v>
      </c>
      <c r="E171" s="7">
        <f>SUM('1-6'!X170,'6-12'!X170)</f>
        <v>22</v>
      </c>
      <c r="F171" s="10">
        <f t="shared" si="8"/>
        <v>17.17615</v>
      </c>
      <c r="M171" s="10">
        <f t="shared" si="9"/>
        <v>7.6418999999999997</v>
      </c>
      <c r="N171" s="10">
        <f t="shared" si="10"/>
        <v>4.1946300000000001</v>
      </c>
      <c r="O171" s="10">
        <f t="shared" si="11"/>
        <v>5.33962</v>
      </c>
    </row>
    <row r="172" spans="2:15" x14ac:dyDescent="0.25">
      <c r="B172" s="6" t="s">
        <v>276</v>
      </c>
      <c r="C172" s="7">
        <f>SUM('1-6'!V171,'6-12'!V171)</f>
        <v>60</v>
      </c>
      <c r="D172" s="7">
        <f>SUM('1-6'!W171,'6-12'!W171)</f>
        <v>50</v>
      </c>
      <c r="E172" s="7">
        <f>SUM('1-6'!X171,'6-12'!X171)</f>
        <v>33</v>
      </c>
      <c r="F172" s="10">
        <f t="shared" si="8"/>
        <v>25.281930000000003</v>
      </c>
      <c r="M172" s="10">
        <f t="shared" si="9"/>
        <v>10.917</v>
      </c>
      <c r="N172" s="10">
        <f t="shared" si="10"/>
        <v>6.3555000000000001</v>
      </c>
      <c r="O172" s="10">
        <f t="shared" si="11"/>
        <v>8.00943</v>
      </c>
    </row>
    <row r="173" spans="2:15" x14ac:dyDescent="0.25">
      <c r="B173" s="6" t="s">
        <v>278</v>
      </c>
      <c r="C173" s="7">
        <f>SUM('1-6'!V172,'6-12'!V172)</f>
        <v>4669</v>
      </c>
      <c r="D173" s="7">
        <f>SUM('1-6'!W172,'6-12'!W172)</f>
        <v>2732</v>
      </c>
      <c r="E173" s="7">
        <f>SUM('1-6'!X172,'6-12'!X172)</f>
        <v>0</v>
      </c>
      <c r="F173" s="10">
        <f t="shared" si="8"/>
        <v>1196.78907</v>
      </c>
      <c r="M173" s="10">
        <f t="shared" si="9"/>
        <v>849.52454999999998</v>
      </c>
      <c r="N173" s="10">
        <f t="shared" si="10"/>
        <v>347.26452</v>
      </c>
      <c r="O173" s="10">
        <f t="shared" si="11"/>
        <v>0</v>
      </c>
    </row>
    <row r="174" spans="2:15" x14ac:dyDescent="0.25">
      <c r="B174" s="6" t="s">
        <v>280</v>
      </c>
      <c r="C174" s="7">
        <f>SUM('1-6'!V173,'6-12'!V173)</f>
        <v>5622</v>
      </c>
      <c r="D174" s="7">
        <f>SUM('1-6'!W173,'6-12'!W173)</f>
        <v>1867</v>
      </c>
      <c r="E174" s="7">
        <f>SUM('1-6'!X173,'6-12'!X173)</f>
        <v>2206</v>
      </c>
      <c r="F174" s="10">
        <f t="shared" si="8"/>
        <v>1795.65553</v>
      </c>
      <c r="M174" s="10">
        <f t="shared" si="9"/>
        <v>1022.9229</v>
      </c>
      <c r="N174" s="10">
        <f t="shared" si="10"/>
        <v>237.31437</v>
      </c>
      <c r="O174" s="10">
        <f t="shared" si="11"/>
        <v>535.41826000000003</v>
      </c>
    </row>
    <row r="175" spans="2:15" x14ac:dyDescent="0.25">
      <c r="B175" s="6" t="s">
        <v>282</v>
      </c>
      <c r="C175" s="7">
        <f>SUM('1-6'!V174,'6-12'!V174)</f>
        <v>11253</v>
      </c>
      <c r="D175" s="7">
        <f>SUM('1-6'!W174,'6-12'!W174)</f>
        <v>4457</v>
      </c>
      <c r="E175" s="7">
        <f>SUM('1-6'!X174,'6-12'!X174)</f>
        <v>4692</v>
      </c>
      <c r="F175" s="10">
        <f t="shared" si="8"/>
        <v>3752.8079399999997</v>
      </c>
      <c r="M175" s="10">
        <f t="shared" si="9"/>
        <v>2047.48335</v>
      </c>
      <c r="N175" s="10">
        <f t="shared" si="10"/>
        <v>566.52927</v>
      </c>
      <c r="O175" s="10">
        <f t="shared" si="11"/>
        <v>1138.7953199999999</v>
      </c>
    </row>
    <row r="176" spans="2:15" x14ac:dyDescent="0.25">
      <c r="B176" s="6" t="s">
        <v>284</v>
      </c>
      <c r="C176" s="7">
        <f>SUM('1-6'!V175,'6-12'!V175)</f>
        <v>72</v>
      </c>
      <c r="D176" s="7">
        <f>SUM('1-6'!W175,'6-12'!W175)</f>
        <v>59</v>
      </c>
      <c r="E176" s="7">
        <f>SUM('1-6'!X175,'6-12'!X175)</f>
        <v>36</v>
      </c>
      <c r="F176" s="10">
        <f t="shared" si="8"/>
        <v>29.337450000000004</v>
      </c>
      <c r="M176" s="10">
        <f t="shared" si="9"/>
        <v>13.1004</v>
      </c>
      <c r="N176" s="10">
        <f t="shared" si="10"/>
        <v>7.4994899999999998</v>
      </c>
      <c r="O176" s="10">
        <f t="shared" si="11"/>
        <v>8.7375600000000002</v>
      </c>
    </row>
    <row r="177" spans="2:15" x14ac:dyDescent="0.25">
      <c r="B177" s="6" t="s">
        <v>286</v>
      </c>
      <c r="C177" s="7">
        <f>SUM('1-6'!V176,'6-12'!V176)</f>
        <v>47</v>
      </c>
      <c r="D177" s="7">
        <f>SUM('1-6'!W176,'6-12'!W176)</f>
        <v>42</v>
      </c>
      <c r="E177" s="7">
        <f>SUM('1-6'!X176,'6-12'!X176)</f>
        <v>28</v>
      </c>
      <c r="F177" s="10">
        <f t="shared" si="8"/>
        <v>20.686150000000001</v>
      </c>
      <c r="M177" s="10">
        <f t="shared" si="9"/>
        <v>8.5516500000000004</v>
      </c>
      <c r="N177" s="10">
        <f t="shared" si="10"/>
        <v>5.3386199999999997</v>
      </c>
      <c r="O177" s="10">
        <f t="shared" si="11"/>
        <v>6.7958800000000004</v>
      </c>
    </row>
    <row r="178" spans="2:15" x14ac:dyDescent="0.25">
      <c r="B178" s="6" t="s">
        <v>288</v>
      </c>
      <c r="C178" s="7">
        <f>SUM('1-6'!V177,'6-12'!V177)</f>
        <v>674</v>
      </c>
      <c r="D178" s="7">
        <f>SUM('1-6'!W177,'6-12'!W177)</f>
        <v>682</v>
      </c>
      <c r="E178" s="7">
        <f>SUM('1-6'!X177,'6-12'!X177)</f>
        <v>387</v>
      </c>
      <c r="F178" s="10">
        <f t="shared" si="8"/>
        <v>303.25209000000001</v>
      </c>
      <c r="M178" s="10">
        <f t="shared" si="9"/>
        <v>122.6343</v>
      </c>
      <c r="N178" s="10">
        <f t="shared" si="10"/>
        <v>86.689019999999999</v>
      </c>
      <c r="O178" s="10">
        <f t="shared" si="11"/>
        <v>93.92877</v>
      </c>
    </row>
    <row r="179" spans="2:15" x14ac:dyDescent="0.25">
      <c r="B179" s="6" t="s">
        <v>290</v>
      </c>
      <c r="C179" s="7">
        <f>SUM('1-6'!V178,'6-12'!V178)</f>
        <v>90</v>
      </c>
      <c r="D179" s="7">
        <f>SUM('1-6'!W178,'6-12'!W178)</f>
        <v>4</v>
      </c>
      <c r="E179" s="7">
        <f>SUM('1-6'!X178,'6-12'!X178)</f>
        <v>3</v>
      </c>
      <c r="F179" s="10">
        <f t="shared" si="8"/>
        <v>17.612069999999999</v>
      </c>
      <c r="M179" s="10">
        <f t="shared" si="9"/>
        <v>16.375499999999999</v>
      </c>
      <c r="N179" s="10">
        <f t="shared" si="10"/>
        <v>0.50844</v>
      </c>
      <c r="O179" s="10">
        <f t="shared" si="11"/>
        <v>0.72813000000000005</v>
      </c>
    </row>
    <row r="180" spans="2:15" ht="18.75" x14ac:dyDescent="0.3">
      <c r="C180" s="7">
        <f>SUM(C4:C179)</f>
        <v>2390303.4000000004</v>
      </c>
      <c r="D180" s="7">
        <f>SUM(D4:D179)</f>
        <v>1690679</v>
      </c>
      <c r="E180" s="19">
        <f>SUM(E4:E179)</f>
        <v>1126578</v>
      </c>
      <c r="F180" s="27">
        <f>SUM(F4:F179)</f>
        <v>923249.65770000021</v>
      </c>
      <c r="M180" s="28">
        <f>SUM(M4:M179)</f>
        <v>434915.70362999954</v>
      </c>
      <c r="N180" s="28">
        <f>SUM(N4:N179)</f>
        <v>214902.20768999975</v>
      </c>
      <c r="O180" s="28">
        <f>SUM(O4:O179)</f>
        <v>273431.74637999997</v>
      </c>
    </row>
    <row r="181" spans="2:15" x14ac:dyDescent="0.25">
      <c r="C181" s="37" t="s">
        <v>327</v>
      </c>
      <c r="D181" s="37"/>
      <c r="E181" s="37"/>
    </row>
    <row r="182" spans="2:15" x14ac:dyDescent="0.25">
      <c r="C182" s="37"/>
      <c r="D182" s="37"/>
      <c r="E182" s="37"/>
    </row>
  </sheetData>
  <mergeCells count="5">
    <mergeCell ref="I2:K2"/>
    <mergeCell ref="C2:E2"/>
    <mergeCell ref="F2:F3"/>
    <mergeCell ref="M2:O2"/>
    <mergeCell ref="C181:E18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1-6</vt:lpstr>
      <vt:lpstr>6-12</vt:lpstr>
      <vt:lpstr>kWh и цена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EMOA</dc:creator>
  <cp:lastModifiedBy>PC</cp:lastModifiedBy>
  <dcterms:created xsi:type="dcterms:W3CDTF">2019-07-17T13:49:53Z</dcterms:created>
  <dcterms:modified xsi:type="dcterms:W3CDTF">2019-08-05T13:31:24Z</dcterms:modified>
</cp:coreProperties>
</file>